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gelica.gonzalez\Desktop\Cuenta Publica 2025 (PUBLICACION)\"/>
    </mc:Choice>
  </mc:AlternateContent>
  <bookViews>
    <workbookView xWindow="0" yWindow="0" windowWidth="28800" windowHeight="11730" firstSheet="5" activeTab="13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6" l="1"/>
  <c r="G24" i="16"/>
  <c r="G25" i="16"/>
  <c r="G26" i="16"/>
  <c r="F23" i="16"/>
  <c r="F24" i="16"/>
  <c r="F25" i="16"/>
  <c r="F26" i="16"/>
  <c r="E23" i="16"/>
  <c r="E24" i="16"/>
  <c r="E25" i="16"/>
  <c r="E26" i="16"/>
  <c r="D23" i="16"/>
  <c r="D24" i="16"/>
  <c r="D25" i="16"/>
  <c r="D26" i="16"/>
  <c r="D22" i="16"/>
  <c r="E22" i="16" s="1"/>
  <c r="F22" i="16" s="1"/>
  <c r="G22" i="16" s="1"/>
  <c r="G9" i="16"/>
  <c r="G10" i="16"/>
  <c r="G11" i="16"/>
  <c r="G12" i="16"/>
  <c r="G13" i="16"/>
  <c r="G14" i="16"/>
  <c r="G15" i="16"/>
  <c r="G16" i="16"/>
  <c r="G17" i="16"/>
  <c r="G18" i="16"/>
  <c r="G19" i="16"/>
  <c r="F9" i="16"/>
  <c r="F10" i="16"/>
  <c r="F11" i="16"/>
  <c r="F12" i="16"/>
  <c r="F13" i="16"/>
  <c r="F14" i="16"/>
  <c r="F15" i="16"/>
  <c r="F16" i="16"/>
  <c r="F17" i="16"/>
  <c r="F18" i="16"/>
  <c r="F19" i="16"/>
  <c r="E9" i="16"/>
  <c r="E10" i="16"/>
  <c r="E11" i="16"/>
  <c r="E12" i="16"/>
  <c r="E13" i="16"/>
  <c r="E14" i="16"/>
  <c r="E15" i="16"/>
  <c r="E16" i="16"/>
  <c r="E17" i="16"/>
  <c r="E18" i="16"/>
  <c r="E19" i="16"/>
  <c r="D9" i="16"/>
  <c r="D10" i="16"/>
  <c r="D11" i="16"/>
  <c r="D12" i="16"/>
  <c r="D13" i="16"/>
  <c r="D14" i="16"/>
  <c r="D15" i="16"/>
  <c r="D16" i="16"/>
  <c r="D17" i="16"/>
  <c r="D18" i="16"/>
  <c r="D19" i="16"/>
  <c r="C29" i="16"/>
  <c r="C28" i="16"/>
  <c r="C26" i="16"/>
  <c r="C25" i="16"/>
  <c r="C24" i="16"/>
  <c r="C23" i="16"/>
  <c r="C22" i="16"/>
  <c r="C9" i="16"/>
  <c r="C10" i="16"/>
  <c r="C11" i="16"/>
  <c r="C12" i="16"/>
  <c r="C13" i="16"/>
  <c r="C14" i="16"/>
  <c r="C15" i="16"/>
  <c r="C16" i="16"/>
  <c r="C17" i="16"/>
  <c r="C18" i="16"/>
  <c r="C19" i="16"/>
  <c r="D8" i="16"/>
  <c r="E8" i="16" s="1"/>
  <c r="F8" i="16" s="1"/>
  <c r="G8" i="16" s="1"/>
  <c r="C8" i="16"/>
  <c r="B21" i="16"/>
  <c r="D23" i="10" l="1"/>
  <c r="D24" i="10"/>
  <c r="D25" i="10"/>
  <c r="D26" i="10"/>
  <c r="D27" i="10"/>
  <c r="D28" i="10"/>
  <c r="D29" i="10"/>
  <c r="D30" i="10"/>
  <c r="D31" i="10"/>
  <c r="D22" i="10"/>
  <c r="D11" i="10"/>
  <c r="D12" i="10"/>
  <c r="D13" i="10"/>
  <c r="D14" i="10"/>
  <c r="D15" i="10"/>
  <c r="D16" i="10"/>
  <c r="D17" i="10"/>
  <c r="D18" i="10"/>
  <c r="D19" i="10"/>
  <c r="D10" i="10"/>
  <c r="G69" i="9"/>
  <c r="G68" i="9"/>
  <c r="G63" i="9"/>
  <c r="G64" i="9"/>
  <c r="G65" i="9"/>
  <c r="G66" i="9"/>
  <c r="G67" i="9"/>
  <c r="G62" i="9"/>
  <c r="G55" i="9"/>
  <c r="G56" i="9"/>
  <c r="G57" i="9"/>
  <c r="G58" i="9"/>
  <c r="G59" i="9"/>
  <c r="G60" i="9"/>
  <c r="G54" i="9"/>
  <c r="G46" i="9"/>
  <c r="G47" i="9"/>
  <c r="G48" i="9"/>
  <c r="G49" i="9"/>
  <c r="G50" i="9"/>
  <c r="G51" i="9"/>
  <c r="G52" i="9"/>
  <c r="G45" i="9"/>
  <c r="G39" i="9"/>
  <c r="G40" i="9"/>
  <c r="G41" i="9"/>
  <c r="G38" i="9"/>
  <c r="G29" i="9"/>
  <c r="G30" i="9"/>
  <c r="G31" i="9"/>
  <c r="G32" i="9"/>
  <c r="G33" i="9"/>
  <c r="G34" i="9"/>
  <c r="G35" i="9"/>
  <c r="G36" i="9"/>
  <c r="G28" i="9"/>
  <c r="G21" i="9"/>
  <c r="G22" i="9"/>
  <c r="G23" i="9"/>
  <c r="G24" i="9"/>
  <c r="G25" i="9"/>
  <c r="G26" i="9"/>
  <c r="G20" i="9"/>
  <c r="G12" i="9"/>
  <c r="G13" i="9"/>
  <c r="G14" i="9"/>
  <c r="G15" i="9"/>
  <c r="G16" i="9"/>
  <c r="G17" i="9"/>
  <c r="G18" i="9"/>
  <c r="G11" i="9"/>
  <c r="D63" i="9"/>
  <c r="D64" i="9"/>
  <c r="D65" i="9"/>
  <c r="D66" i="9"/>
  <c r="D67" i="9"/>
  <c r="D68" i="9"/>
  <c r="D69" i="9"/>
  <c r="D70" i="9"/>
  <c r="D62" i="9"/>
  <c r="D55" i="9"/>
  <c r="D56" i="9"/>
  <c r="D57" i="9"/>
  <c r="D58" i="9"/>
  <c r="D59" i="9"/>
  <c r="D60" i="9"/>
  <c r="D54" i="9"/>
  <c r="D46" i="9"/>
  <c r="D47" i="9"/>
  <c r="D48" i="9"/>
  <c r="D49" i="9"/>
  <c r="D50" i="9"/>
  <c r="D51" i="9"/>
  <c r="D52" i="9"/>
  <c r="D45" i="9"/>
  <c r="D39" i="9"/>
  <c r="D40" i="9"/>
  <c r="D41" i="9"/>
  <c r="D38" i="9"/>
  <c r="D29" i="9"/>
  <c r="D30" i="9"/>
  <c r="D31" i="9"/>
  <c r="D32" i="9"/>
  <c r="D33" i="9"/>
  <c r="D34" i="9"/>
  <c r="D35" i="9"/>
  <c r="D36" i="9"/>
  <c r="D28" i="9"/>
  <c r="D21" i="9"/>
  <c r="D22" i="9"/>
  <c r="D23" i="9"/>
  <c r="D24" i="9"/>
  <c r="D25" i="9"/>
  <c r="D26" i="9"/>
  <c r="D20" i="9"/>
  <c r="D12" i="9"/>
  <c r="D13" i="9"/>
  <c r="D14" i="9"/>
  <c r="D15" i="9"/>
  <c r="D16" i="9"/>
  <c r="D17" i="9"/>
  <c r="D18" i="9"/>
  <c r="D11" i="9"/>
  <c r="G38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39" i="8"/>
  <c r="E38" i="8"/>
  <c r="F38" i="8"/>
  <c r="B38" i="8"/>
  <c r="C38" i="8"/>
  <c r="D38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39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10" i="8"/>
  <c r="D153" i="7"/>
  <c r="D154" i="7"/>
  <c r="D155" i="7"/>
  <c r="D156" i="7"/>
  <c r="D157" i="7"/>
  <c r="D152" i="7"/>
  <c r="D151" i="7"/>
  <c r="D135" i="7"/>
  <c r="D136" i="7"/>
  <c r="D134" i="7"/>
  <c r="D125" i="7"/>
  <c r="D126" i="7"/>
  <c r="D127" i="7"/>
  <c r="D128" i="7"/>
  <c r="D129" i="7"/>
  <c r="D130" i="7"/>
  <c r="D131" i="7"/>
  <c r="D132" i="7"/>
  <c r="D124" i="7"/>
  <c r="D115" i="7"/>
  <c r="D116" i="7"/>
  <c r="D117" i="7"/>
  <c r="D118" i="7"/>
  <c r="D119" i="7"/>
  <c r="D120" i="7"/>
  <c r="D121" i="7"/>
  <c r="D122" i="7"/>
  <c r="D114" i="7"/>
  <c r="D104" i="7"/>
  <c r="D103" i="7"/>
  <c r="D105" i="7"/>
  <c r="D106" i="7"/>
  <c r="D107" i="7"/>
  <c r="D108" i="7"/>
  <c r="D109" i="7"/>
  <c r="D110" i="7"/>
  <c r="D111" i="7"/>
  <c r="D112" i="7"/>
  <c r="D95" i="7"/>
  <c r="D96" i="7"/>
  <c r="D97" i="7"/>
  <c r="D98" i="7"/>
  <c r="D99" i="7"/>
  <c r="D100" i="7"/>
  <c r="D101" i="7"/>
  <c r="D102" i="7"/>
  <c r="D94" i="7"/>
  <c r="D87" i="7"/>
  <c r="D88" i="7"/>
  <c r="D89" i="7"/>
  <c r="D90" i="7"/>
  <c r="D91" i="7"/>
  <c r="D92" i="7"/>
  <c r="D86" i="7"/>
  <c r="D77" i="7"/>
  <c r="D78" i="7"/>
  <c r="D79" i="7"/>
  <c r="D80" i="7"/>
  <c r="D81" i="7"/>
  <c r="D82" i="7"/>
  <c r="D76" i="7"/>
  <c r="D73" i="7"/>
  <c r="D74" i="7"/>
  <c r="D72" i="7"/>
  <c r="D64" i="7"/>
  <c r="D65" i="7"/>
  <c r="D66" i="7"/>
  <c r="D67" i="7"/>
  <c r="D68" i="7"/>
  <c r="D69" i="7"/>
  <c r="D70" i="7"/>
  <c r="D63" i="7"/>
  <c r="D60" i="7"/>
  <c r="D61" i="7"/>
  <c r="D59" i="7"/>
  <c r="D50" i="7"/>
  <c r="D51" i="7"/>
  <c r="D52" i="7"/>
  <c r="D53" i="7"/>
  <c r="D54" i="7"/>
  <c r="D55" i="7"/>
  <c r="D56" i="7"/>
  <c r="D57" i="7"/>
  <c r="D49" i="7"/>
  <c r="D40" i="7"/>
  <c r="D41" i="7"/>
  <c r="D42" i="7"/>
  <c r="D43" i="7"/>
  <c r="D44" i="7"/>
  <c r="D45" i="7"/>
  <c r="D46" i="7"/>
  <c r="D47" i="7"/>
  <c r="D39" i="7"/>
  <c r="D30" i="7"/>
  <c r="D31" i="7"/>
  <c r="D32" i="7"/>
  <c r="D33" i="7"/>
  <c r="D34" i="7"/>
  <c r="D35" i="7"/>
  <c r="D36" i="7"/>
  <c r="D37" i="7"/>
  <c r="D29" i="7"/>
  <c r="D20" i="7"/>
  <c r="D21" i="7"/>
  <c r="D22" i="7"/>
  <c r="D23" i="7"/>
  <c r="D24" i="7"/>
  <c r="D25" i="7"/>
  <c r="D26" i="7"/>
  <c r="D27" i="7"/>
  <c r="D19" i="7"/>
  <c r="D12" i="7"/>
  <c r="D13" i="7"/>
  <c r="D14" i="7"/>
  <c r="D15" i="7"/>
  <c r="D16" i="7"/>
  <c r="D17" i="7"/>
  <c r="D11" i="7"/>
  <c r="D61" i="6"/>
  <c r="D60" i="6"/>
  <c r="D56" i="6"/>
  <c r="D57" i="6"/>
  <c r="D58" i="6"/>
  <c r="D55" i="6"/>
  <c r="D47" i="6"/>
  <c r="D48" i="6"/>
  <c r="D49" i="6"/>
  <c r="D50" i="6"/>
  <c r="D51" i="6"/>
  <c r="D52" i="6"/>
  <c r="D53" i="6"/>
  <c r="D46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9" i="6"/>
  <c r="F10" i="3" l="1"/>
  <c r="F14" i="3"/>
  <c r="F6" i="2" l="1"/>
  <c r="E6" i="2"/>
  <c r="A2" i="25"/>
  <c r="G17" i="22"/>
  <c r="F17" i="22"/>
  <c r="E17" i="22"/>
  <c r="D17" i="22"/>
  <c r="C17" i="22"/>
  <c r="B17" i="22"/>
  <c r="G6" i="22"/>
  <c r="F6" i="22"/>
  <c r="E6" i="22"/>
  <c r="D6" i="22"/>
  <c r="C6" i="22"/>
  <c r="C28" i="22" s="1"/>
  <c r="B6" i="22"/>
  <c r="A2" i="22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D20" i="20"/>
  <c r="C20" i="20"/>
  <c r="B20" i="20"/>
  <c r="G6" i="20"/>
  <c r="F6" i="20"/>
  <c r="E6" i="20"/>
  <c r="D6" i="20"/>
  <c r="D30" i="20" s="1"/>
  <c r="C6" i="20"/>
  <c r="C30" i="20" s="1"/>
  <c r="B6" i="20"/>
  <c r="A2" i="20"/>
  <c r="G7" i="19"/>
  <c r="G29" i="19" s="1"/>
  <c r="F7" i="19"/>
  <c r="F29" i="19" s="1"/>
  <c r="E7" i="19"/>
  <c r="E29" i="19" s="1"/>
  <c r="D7" i="19"/>
  <c r="D29" i="19" s="1"/>
  <c r="C7" i="19"/>
  <c r="C29" i="19" s="1"/>
  <c r="B7" i="19"/>
  <c r="B29" i="19" s="1"/>
  <c r="A2" i="19"/>
  <c r="C7" i="16"/>
  <c r="D7" i="16"/>
  <c r="E7" i="16"/>
  <c r="F7" i="16"/>
  <c r="G7" i="16"/>
  <c r="C21" i="16"/>
  <c r="D21" i="16"/>
  <c r="E21" i="16"/>
  <c r="F21" i="16"/>
  <c r="G21" i="16"/>
  <c r="D28" i="16"/>
  <c r="E28" i="16"/>
  <c r="F28" i="16"/>
  <c r="G28" i="16"/>
  <c r="B7" i="16"/>
  <c r="B31" i="16" s="1"/>
  <c r="A2" i="16"/>
  <c r="G28" i="22" l="1"/>
  <c r="E28" i="22"/>
  <c r="F30" i="20"/>
  <c r="E30" i="20"/>
  <c r="B30" i="20"/>
  <c r="C31" i="16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C28" i="10"/>
  <c r="C24" i="10"/>
  <c r="B28" i="10"/>
  <c r="B24" i="10"/>
  <c r="C16" i="10"/>
  <c r="E16" i="10"/>
  <c r="F16" i="10"/>
  <c r="B16" i="10"/>
  <c r="C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E13" i="3"/>
  <c r="E9" i="3"/>
  <c r="D13" i="3"/>
  <c r="D9" i="3"/>
  <c r="D8" i="3" s="1"/>
  <c r="D20" i="3" s="1"/>
  <c r="C13" i="3"/>
  <c r="B22" i="3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41" i="6"/>
  <c r="C75" i="6"/>
  <c r="C67" i="6"/>
  <c r="C59" i="6"/>
  <c r="C54" i="6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41" i="2"/>
  <c r="B41" i="2"/>
  <c r="C38" i="2"/>
  <c r="G43" i="9" l="1"/>
  <c r="C9" i="9"/>
  <c r="F58" i="8"/>
  <c r="E58" i="8"/>
  <c r="G71" i="7"/>
  <c r="G62" i="7"/>
  <c r="G28" i="7"/>
  <c r="C9" i="7"/>
  <c r="F65" i="6"/>
  <c r="C65" i="6"/>
  <c r="G28" i="6"/>
  <c r="F8" i="3"/>
  <c r="F20" i="3" s="1"/>
  <c r="E79" i="2"/>
  <c r="F79" i="2"/>
  <c r="E47" i="2"/>
  <c r="E59" i="2" s="1"/>
  <c r="E81" i="2" s="1"/>
  <c r="F47" i="2"/>
  <c r="F59" i="2" s="1"/>
  <c r="F81" i="2" s="1"/>
  <c r="K20" i="4"/>
  <c r="E20" i="4"/>
  <c r="I20" i="4"/>
  <c r="C43" i="9"/>
  <c r="C77" i="9" s="1"/>
  <c r="B43" i="9"/>
  <c r="D9" i="9"/>
  <c r="E9" i="9"/>
  <c r="G9" i="9"/>
  <c r="B9" i="9"/>
  <c r="D43" i="9"/>
  <c r="E43" i="9"/>
  <c r="B58" i="8"/>
  <c r="D58" i="8"/>
  <c r="C58" i="8"/>
  <c r="G58" i="8"/>
  <c r="G123" i="7"/>
  <c r="B84" i="7"/>
  <c r="C84" i="7"/>
  <c r="C159" i="7" s="1"/>
  <c r="G18" i="7"/>
  <c r="G38" i="7"/>
  <c r="G75" i="7"/>
  <c r="G93" i="7"/>
  <c r="G133" i="7"/>
  <c r="G150" i="7"/>
  <c r="B9" i="7"/>
  <c r="D84" i="7"/>
  <c r="E9" i="7"/>
  <c r="E159" i="7" s="1"/>
  <c r="F84" i="7"/>
  <c r="G58" i="7"/>
  <c r="G113" i="7"/>
  <c r="G137" i="7"/>
  <c r="B41" i="6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C70" i="6"/>
  <c r="F70" i="6"/>
  <c r="G45" i="6"/>
  <c r="G16" i="6"/>
  <c r="G41" i="6" s="1"/>
  <c r="G37" i="6"/>
  <c r="G77" i="9" l="1"/>
  <c r="E77" i="9"/>
  <c r="D77" i="9"/>
  <c r="F159" i="7"/>
  <c r="B159" i="7"/>
  <c r="G9" i="7"/>
  <c r="G65" i="6"/>
  <c r="B70" i="6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l="1"/>
  <c r="C47" i="2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<sst xmlns="http://schemas.openxmlformats.org/spreadsheetml/2006/main" count="1033" uniqueCount="614">
  <si>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</si>
  <si>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</si>
  <si>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</si>
  <si>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</si>
  <si>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</si>
  <si>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</si>
  <si>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</si>
  <si>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</si>
  <si>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</si>
  <si>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</si>
  <si>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</si>
  <si>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</si>
  <si>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</si>
  <si>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</si>
  <si>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</si>
  <si>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</si>
  <si>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</si>
  <si>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</si>
  <si>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</si>
  <si>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</si>
  <si>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</si>
  <si>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</si>
  <si>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</si>
  <si>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</si>
  <si>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</si>
  <si>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</si>
  <si>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</si>
  <si>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</si>
  <si>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</si>
  <si>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</si>
  <si>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</si>
  <si>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</si>
  <si>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</si>
  <si>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</si>
  <si>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</si>
  <si>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</si>
  <si>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</si>
  <si>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</si>
  <si>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</si>
  <si>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</si>
  <si>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</si>
  <si>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</si>
  <si>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</si>
  <si>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</si>
  <si>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</si>
  <si>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</si>
  <si>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</si>
  <si>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</si>
  <si>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</si>
  <si>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</si>
  <si>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</si>
  <si>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</si>
  <si>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</si>
  <si>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</si>
  <si>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</si>
  <si>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</si>
  <si>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</si>
  <si>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</si>
  <si>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</si>
  <si>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</si>
  <si>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</si>
  <si>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</si>
  <si>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</si>
  <si>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</si>
  <si>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</si>
  <si>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</si>
  <si>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</si>
  <si>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</si>
  <si>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</si>
  <si>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</si>
  <si>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</si>
  <si>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</si>
  <si>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</si>
  <si>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</si>
  <si>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</si>
  <si>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</si>
  <si>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</si>
  <si>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</si>
  <si>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</si>
  <si>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</si>
  <si>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</si>
  <si>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</si>
  <si>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</si>
  <si>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</si>
  <si>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</si>
  <si>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</si>
  <si>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</si>
  <si>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</si>
  <si>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</si>
  <si>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</si>
  <si>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</si>
  <si>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</si>
  <si>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</si>
  <si>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</si>
  <si>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</si>
  <si>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</si>
  <si>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</si>
  <si>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</si>
  <si>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</si>
  <si>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</si>
  <si>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</si>
  <si>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</si>
  <si>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</si>
  <si>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</si>
  <si>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</si>
  <si>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</si>
  <si>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</si>
  <si>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</si>
  <si>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</si>
  <si>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</si>
  <si>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</si>
  <si>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</si>
  <si>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</si>
  <si>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</si>
  <si>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</si>
  <si>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</si>
  <si>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</si>
  <si>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</si>
  <si>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</si>
  <si>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</si>
  <si>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</si>
  <si>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</si>
  <si>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</si>
  <si>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</si>
  <si>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</si>
  <si>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</si>
  <si>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</si>
  <si>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</si>
  <si>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</si>
  <si>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</si>
  <si>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</si>
  <si>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</si>
  <si>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</si>
  <si>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</si>
  <si>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</si>
  <si>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</si>
  <si>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</si>
  <si>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</si>
  <si>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</si>
  <si>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</si>
  <si>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</si>
  <si>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</si>
  <si>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</si>
  <si>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</si>
  <si>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</si>
  <si>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</si>
  <si>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</si>
  <si>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</si>
  <si>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</si>
  <si>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</si>
  <si>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</si>
  <si>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</si>
  <si>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</si>
  <si>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</si>
  <si>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</si>
  <si>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</si>
  <si>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</si>
  <si>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</si>
  <si>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</si>
  <si>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</si>
  <si>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</si>
  <si>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</si>
  <si>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</si>
  <si>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</si>
  <si>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</si>
  <si>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</si>
  <si>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</si>
  <si>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</si>
  <si>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</si>
  <si>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</si>
  <si>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</si>
  <si>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</si>
  <si>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</si>
  <si>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</si>
  <si>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</si>
  <si>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</si>
  <si>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</si>
  <si>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</si>
  <si>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</si>
  <si>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</si>
  <si>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</si>
  <si>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</si>
  <si>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</si>
  <si>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</si>
  <si>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</si>
  <si>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</si>
  <si>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</si>
  <si>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</si>
  <si>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</si>
  <si>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</si>
  <si>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</si>
  <si>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</si>
  <si>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</si>
  <si>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</si>
  <si>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</si>
  <si>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</si>
  <si>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</si>
  <si>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</si>
  <si>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</si>
  <si>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</si>
  <si>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</si>
  <si>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</si>
  <si>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</si>
  <si>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</si>
  <si>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</si>
  <si>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</si>
  <si>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</si>
  <si>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</si>
  <si>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</si>
  <si>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</si>
  <si>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</si>
  <si>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</si>
  <si>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</si>
  <si>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</si>
  <si>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</si>
  <si>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</si>
  <si>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</si>
  <si>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</si>
  <si>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</si>
  <si>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</si>
  <si>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</si>
  <si>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</si>
  <si>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</si>
  <si>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</si>
  <si>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</si>
  <si>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</si>
  <si>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</si>
  <si>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</si>
  <si>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</si>
  <si>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</si>
  <si>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</si>
  <si>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</si>
  <si>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</si>
  <si>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</si>
  <si>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</si>
  <si>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</si>
  <si>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</si>
  <si>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</si>
  <si>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</si>
  <si>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</si>
  <si>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</si>
  <si>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</si>
  <si>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</si>
  <si>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</si>
  <si>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</si>
  <si>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</si>
  <si>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</si>
  <si>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</si>
  <si>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</si>
  <si>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</si>
  <si>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</si>
  <si>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</si>
  <si>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</si>
  <si>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</si>
  <si>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</si>
  <si>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</si>
  <si>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</si>
  <si>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</si>
  <si>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</si>
  <si>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</si>
  <si>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</si>
  <si>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</si>
  <si>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</si>
  <si>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</si>
  <si>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</si>
  <si>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</si>
  <si>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</si>
  <si>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</si>
  <si>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</si>
  <si>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</si>
  <si>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</si>
  <si>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</si>
  <si>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</si>
  <si>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</si>
  <si>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</si>
  <si>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</si>
  <si>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</si>
  <si>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</si>
  <si>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</si>
  <si>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</si>
  <si>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</si>
  <si>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</si>
  <si>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</si>
  <si>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</si>
  <si>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</si>
  <si>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</si>
  <si>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</si>
  <si>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</si>
  <si>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</si>
  <si>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</si>
  <si>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</si>
  <si>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</si>
  <si>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</si>
  <si>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</si>
  <si>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</si>
  <si>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</si>
  <si>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</si>
  <si>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</si>
  <si>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</si>
  <si>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</si>
  <si>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</si>
  <si>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</si>
  <si>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</si>
  <si>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</si>
  <si>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</si>
  <si>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</si>
  <si>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</si>
  <si>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</si>
  <si>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</si>
  <si>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</si>
  <si>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</si>
  <si>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</si>
  <si>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</si>
  <si>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</si>
  <si>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</si>
  <si>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</si>
  <si>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</si>
  <si>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</si>
  <si>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</si>
  <si>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</si>
  <si>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</si>
  <si>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</si>
  <si>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</si>
  <si>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</si>
  <si>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</si>
  <si>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</si>
  <si>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</si>
  <si>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</si>
  <si>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</si>
  <si>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</si>
  <si>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</si>
  <si>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</si>
  <si>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</si>
  <si>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</si>
  <si>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</si>
  <si>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</si>
  <si>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</si>
  <si>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</si>
  <si>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</si>
  <si>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</si>
  <si>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</si>
  <si>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</si>
  <si>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</si>
  <si>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</si>
  <si>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</si>
  <si>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</si>
  <si>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</si>
  <si>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</si>
  <si>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</si>
  <si>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</si>
  <si>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</si>
  <si>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</si>
  <si>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</si>
  <si>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</si>
  <si>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</si>
  <si>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</si>
  <si>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</si>
  <si>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</si>
  <si>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</si>
  <si>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</si>
  <si>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</si>
  <si>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</si>
  <si>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</si>
  <si>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</si>
  <si>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</si>
  <si>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</si>
  <si>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</si>
  <si>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</si>
  <si>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</si>
  <si>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</si>
  <si>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</si>
  <si>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</si>
  <si>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</si>
  <si>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</si>
  <si>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</si>
  <si>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</si>
  <si>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</si>
  <si>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</si>
  <si>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</si>
  <si>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</si>
  <si>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</si>
  <si>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</si>
  <si>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</si>
  <si>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</si>
  <si>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</si>
  <si>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</si>
  <si>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</si>
  <si>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</si>
  <si>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</si>
  <si>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</si>
  <si>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</si>
  <si>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</si>
  <si>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</si>
  <si>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</si>
  <si>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</si>
  <si>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</si>
  <si>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</si>
  <si>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</si>
  <si>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</si>
  <si>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</si>
  <si>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</si>
  <si>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</si>
  <si>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</si>
  <si>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</si>
  <si>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</si>
  <si>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</si>
  <si>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</si>
  <si>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</si>
  <si>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</si>
  <si>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</si>
  <si>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</si>
  <si>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</si>
  <si>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</si>
  <si>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</si>
  <si>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</si>
  <si>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</si>
  <si>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</si>
  <si>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</si>
  <si>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</si>
  <si>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</si>
  <si>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</si>
  <si>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</si>
  <si>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</si>
  <si>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</si>
  <si>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</si>
  <si>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</si>
  <si>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</si>
  <si>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</si>
  <si>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</si>
  <si>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</si>
  <si>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</si>
  <si>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</si>
  <si>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</si>
  <si>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</si>
  <si>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</si>
  <si>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</si>
  <si>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</si>
  <si>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</si>
  <si>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</si>
  <si>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</si>
  <si>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</si>
  <si>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</si>
  <si>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</si>
  <si>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</si>
  <si>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</si>
  <si>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</si>
  <si>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</si>
  <si>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</si>
  <si>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</si>
  <si>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</si>
  <si>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</si>
  <si>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</si>
  <si>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</si>
  <si>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</si>
  <si>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</si>
  <si>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</si>
  <si>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</si>
  <si>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</si>
  <si>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</si>
  <si>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</si>
  <si>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</si>
  <si>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</si>
  <si>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</si>
  <si>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</si>
  <si>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</si>
  <si>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</si>
  <si>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</si>
  <si>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</si>
  <si>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</si>
  <si>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</si>
  <si>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</si>
  <si>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</si>
  <si>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</si>
  <si>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</si>
  <si>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</si>
  <si>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</si>
  <si>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</si>
  <si>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</si>
  <si>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</si>
  <si>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</si>
  <si>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</si>
  <si>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</si>
  <si>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</si>
  <si>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</si>
  <si>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</si>
  <si>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</si>
  <si>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</si>
  <si>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</si>
  <si>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</si>
  <si>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</si>
  <si>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</si>
  <si>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</si>
  <si>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</si>
  <si>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</si>
  <si>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</si>
  <si>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</si>
  <si>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</si>
  <si>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</si>
  <si>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</si>
  <si>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</si>
  <si>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</si>
  <si>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</si>
  <si>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</si>
  <si>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</si>
  <si>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</si>
  <si>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</si>
  <si>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</si>
  <si>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</si>
  <si>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</si>
  <si>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</si>
  <si>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</si>
  <si>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</si>
  <si>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</si>
  <si>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</si>
  <si>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</si>
  <si>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</si>
  <si>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</si>
  <si>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</si>
  <si>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</si>
  <si>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</si>
  <si>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</si>
  <si>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</si>
  <si>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</si>
  <si>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</si>
  <si>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</si>
  <si>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</si>
  <si>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</si>
  <si>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</si>
  <si>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</si>
  <si>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</si>
  <si>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</si>
  <si>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</si>
  <si>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</si>
  <si>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</si>
  <si>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</si>
  <si>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</si>
  <si>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</si>
  <si>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</si>
  <si>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</si>
  <si>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</si>
  <si>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</si>
  <si>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</si>
  <si>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</si>
  <si>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</si>
  <si>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</si>
  <si>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</si>
  <si>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</si>
  <si>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</si>
  <si>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</si>
  <si>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</si>
  <si>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</si>
  <si>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</si>
  <si>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</si>
  <si>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</si>
  <si>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</si>
  <si>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</si>
  <si>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</si>
  <si>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</si>
  <si>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</si>
  <si>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</si>
  <si>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</si>
  <si>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</si>
  <si>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</si>
  <si>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</si>
  <si>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</si>
  <si>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</si>
  <si>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</si>
  <si>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</si>
  <si>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</si>
  <si>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</si>
  <si>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</si>
  <si>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</si>
  <si>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</si>
  <si>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</si>
  <si>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</si>
  <si>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</si>
  <si>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31111M260010000 H. AYUNTAMIENTO</t>
  </si>
  <si>
    <t>31111M260020000 PRESIDENCIA MUNICIPAL</t>
  </si>
  <si>
    <t>31111M260030100 SECRETARIA DEL H. AYUNTAMIENTO</t>
  </si>
  <si>
    <t>31111M260030200 DIRECCION DE FISCALIZACION Y CONTROL</t>
  </si>
  <si>
    <t>31111M260030300 DIRECCION DE PROTECCION CIVIL</t>
  </si>
  <si>
    <t>31111M260040000 JUZGADO MUNICIPAL</t>
  </si>
  <si>
    <t>31111M260050000 TESORERIA MUNICIPAL</t>
  </si>
  <si>
    <t>31111M260060000 CONTRALORIA MUNICIPAL</t>
  </si>
  <si>
    <t>31111M260070000 DIRECCION GENERAL DE SEGURIDAD</t>
  </si>
  <si>
    <t>31111M260080000 DIR GENERAL DE DESARROLLO ECONOMICO</t>
  </si>
  <si>
    <t>31111M260090100 DIR GRAL BIENESTAR Y DES SOCIAL</t>
  </si>
  <si>
    <t>31111M260090200 DIR DE LA COMISION MUNICIPAL DEL DEPORTE</t>
  </si>
  <si>
    <t>31111M260100100 DIR GRAL SERVICIOS PUBLICOS MUNICIPALES</t>
  </si>
  <si>
    <t>31111M260110000 DIRECCION GENERAL DE OBRA PUBLICA</t>
  </si>
  <si>
    <t>31111M260120100 OFICIALIA MAYOR</t>
  </si>
  <si>
    <t>31111M260120201 DIRECCION DE RECURSOS MATERIALES</t>
  </si>
  <si>
    <t>31111M260120300 DIR TECNOLOGIA DE LA INFORMACION</t>
  </si>
  <si>
    <t>31111M260120400 DIR RECURSOS HUMANOS</t>
  </si>
  <si>
    <t>31111M260130000 DIRECCION GENERAL DE COMUNICACION SOCIAL</t>
  </si>
  <si>
    <t>31111M260140000 DIRECCION GENERAL DE MOVILIDAD</t>
  </si>
  <si>
    <t>31111M260150000 DIR GRAL DE ORDENAMIENTO TERRITORIAL</t>
  </si>
  <si>
    <t>31111M260160000 DIR GRAL DE GESTION FINANCIERA</t>
  </si>
  <si>
    <t>31111M260900100 DESARROLLO INTEGRAL DE LA FAMILIA</t>
  </si>
  <si>
    <t>31111M260900200 INT SALMAN PRA PERSONAS CON DISCAPACIDAD</t>
  </si>
  <si>
    <t>31111M260900300 INSTITUTO MUNICIPAL DE PLANEACION</t>
  </si>
  <si>
    <t>31111M260900400 INSTITUTO DE LA MUJER</t>
  </si>
  <si>
    <t>31111M260900500 SIST DE AGUA POT,ALC Y SANEAM VALTIERRIL</t>
  </si>
  <si>
    <t xml:space="preserve"> </t>
  </si>
  <si>
    <t>Año del Ejercicio Vigente Diciembre de 2025</t>
  </si>
  <si>
    <r>
      <rPr>
        <vertAlign val="super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>. Los importes corresponden al momento contable de los ingresos devengados.</t>
    </r>
  </si>
  <si>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. Los importes corresponden a los ingresos devengados al cierre trimestral más reciente disponible y estimados para el resto del ejercicio. </t>
    </r>
  </si>
  <si>
    <r>
      <rPr>
        <vertAlign val="super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>. Los importes corresponden a los egresos totales devengados.</t>
    </r>
  </si>
  <si>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. Los importes corresponden a los egresos devengados al cierre trimestral más reciente disponible y estimados para el resto del ejercicio. </t>
    </r>
  </si>
  <si>
    <t>Año del Ejercicio Vigente a Diciembre 2025</t>
  </si>
  <si>
    <t>EL MUNICIPIO DE SALAMANCA, GTO. NO ENTREGA INFORME SOBRE ESTUDIOS ACTUARIALES  DE PENSIONES, DEBIDO A QUE TIENE INSCRITOS A TODOS SUS TRABAJADORES EN EL IMSS, QUIEN ES EL ENCARGADO DE REALIZAR EL PAGO DE PENSIONES AL PERSONALQUE LABORA EN EL MUNICIPIO</t>
  </si>
  <si>
    <t>Municipio de Salamanca, Guanajuato.</t>
  </si>
  <si>
    <t>Al 31 de Diciembre de 2024 y al 31 de Diciembre de 2025 (b)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</si>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</sst>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;@"/>
    <numFmt numFmtId="165" formatCode="#,##0.00_ ;\-#,##0.00\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</cellStyleXfs>
  <cellXfs count="443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4" fontId="1" fillId="0" borderId="14" xfId="5" applyNumberFormat="1" applyFont="1" applyFill="1" applyBorder="1" applyAlignment="1" applyProtection="1">
      <alignment horizontal="right" vertical="center"/>
      <protection locked="0"/>
    </xf>
    <xf numFmtId="4" fontId="1" fillId="0" borderId="14" xfId="5" applyNumberFormat="1" applyFont="1" applyFill="1" applyBorder="1" applyAlignment="1" applyProtection="1">
      <alignment horizontal="right" vertical="center"/>
      <protection locked="0"/>
    </xf>
    <xf numFmtId="4" fontId="1" fillId="0" borderId="14" xfId="5" applyNumberFormat="1" applyFont="1" applyFill="1" applyBorder="1" applyAlignment="1" applyProtection="1">
      <alignment horizontal="right" vertical="center"/>
      <protection locked="0"/>
    </xf>
    <xf numFmtId="4" fontId="1" fillId="0" borderId="14" xfId="5" applyNumberFormat="1" applyFont="1" applyFill="1" applyBorder="1" applyAlignment="1" applyProtection="1">
      <alignment horizontal="right" vertical="center"/>
      <protection locked="0"/>
    </xf>
    <xf numFmtId="4" fontId="1" fillId="0" borderId="14" xfId="5" applyNumberFormat="1" applyFont="1" applyFill="1" applyBorder="1" applyAlignment="1" applyProtection="1">
      <alignment horizontal="right" vertical="center"/>
      <protection locked="0"/>
    </xf>
    <xf numFmtId="4" fontId="1" fillId="0" borderId="14" xfId="5" applyNumberFormat="1" applyFont="1" applyFill="1" applyBorder="1" applyAlignment="1" applyProtection="1">
      <alignment horizontal="right" vertical="center"/>
      <protection locked="0"/>
    </xf>
    <xf numFmtId="4" fontId="1" fillId="0" borderId="14" xfId="5" applyNumberFormat="1" applyFont="1" applyFill="1" applyBorder="1" applyAlignment="1" applyProtection="1">
      <alignment horizontal="right" vertical="center"/>
      <protection locked="0"/>
    </xf>
    <xf numFmtId="4" fontId="1" fillId="0" borderId="14" xfId="5" applyNumberFormat="1" applyFont="1" applyFill="1" applyBorder="1" applyAlignment="1" applyProtection="1">
      <alignment horizontal="right" vertical="center"/>
      <protection locked="0"/>
    </xf>
    <xf numFmtId="4" fontId="1" fillId="0" borderId="14" xfId="5" applyNumberFormat="1" applyFont="1" applyFill="1" applyBorder="1" applyAlignment="1" applyProtection="1">
      <alignment horizontal="right" vertical="center"/>
      <protection locked="0"/>
    </xf>
    <xf numFmtId="4" fontId="1" fillId="0" borderId="14" xfId="5" applyNumberFormat="1" applyFont="1" applyFill="1" applyBorder="1" applyAlignment="1" applyProtection="1">
      <alignment horizontal="right" vertical="center"/>
      <protection locked="0"/>
    </xf>
    <xf numFmtId="4" fontId="1" fillId="0" borderId="14" xfId="5" applyNumberFormat="1" applyFont="1" applyFill="1" applyBorder="1" applyAlignment="1" applyProtection="1">
      <alignment horizontal="right" vertical="center"/>
      <protection locked="0"/>
    </xf>
    <xf numFmtId="4" fontId="1" fillId="0" borderId="14" xfId="5" applyNumberFormat="1" applyFont="1" applyFill="1" applyBorder="1" applyAlignment="1" applyProtection="1">
      <alignment horizontal="right" vertical="center"/>
      <protection locked="0"/>
    </xf>
    <xf numFmtId="165" fontId="1" fillId="0" borderId="14" xfId="5" applyNumberFormat="1" applyFont="1" applyFill="1" applyBorder="1" applyAlignment="1" applyProtection="1">
      <alignment horizontal="right" vertical="center"/>
      <protection locked="0"/>
    </xf>
    <xf numFmtId="165" fontId="1" fillId="0" borderId="14" xfId="5" applyNumberFormat="1" applyFont="1" applyFill="1" applyBorder="1" applyAlignment="1" applyProtection="1">
      <alignment horizontal="right" vertical="center"/>
      <protection locked="0"/>
    </xf>
    <xf numFmtId="165" fontId="1" fillId="0" borderId="14" xfId="5" applyNumberFormat="1" applyFont="1" applyFill="1" applyBorder="1" applyAlignment="1" applyProtection="1">
      <alignment horizontal="right" vertical="center"/>
      <protection locked="0"/>
    </xf>
    <xf numFmtId="165" fontId="2" fillId="0" borderId="14" xfId="5" applyNumberFormat="1" applyFont="1" applyFill="1" applyBorder="1" applyAlignment="1" applyProtection="1">
      <alignment horizontal="right" vertical="center"/>
      <protection locked="0"/>
    </xf>
    <xf numFmtId="165" fontId="2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7" applyNumberFormat="1" applyFont="1" applyFill="1" applyBorder="1" applyProtection="1">
      <protection locked="0"/>
    </xf>
    <xf numFmtId="3" fontId="1" fillId="0" borderId="14" xfId="7" applyNumberFormat="1" applyFont="1" applyFill="1" applyBorder="1" applyProtection="1">
      <protection locked="0"/>
    </xf>
    <xf numFmtId="3" fontId="1" fillId="0" borderId="14" xfId="7" applyNumberFormat="1" applyFont="1" applyFill="1" applyBorder="1" applyProtection="1">
      <protection locked="0"/>
    </xf>
    <xf numFmtId="4" fontId="1" fillId="0" borderId="14" xfId="7" applyNumberFormat="1" applyFont="1" applyFill="1" applyBorder="1" applyAlignment="1" applyProtection="1">
      <alignment vertical="center"/>
      <protection locked="0"/>
    </xf>
    <xf numFmtId="4" fontId="1" fillId="0" borderId="14" xfId="7" applyNumberFormat="1" applyFont="1" applyFill="1" applyBorder="1" applyAlignment="1" applyProtection="1">
      <alignment vertical="center"/>
      <protection locked="0"/>
    </xf>
    <xf numFmtId="4" fontId="1" fillId="0" borderId="14" xfId="7" applyNumberFormat="1" applyFont="1" applyFill="1" applyBorder="1" applyProtection="1">
      <protection locked="0"/>
    </xf>
    <xf numFmtId="4" fontId="1" fillId="0" borderId="14" xfId="7" applyNumberFormat="1" applyFont="1" applyFill="1" applyBorder="1" applyAlignment="1" applyProtection="1">
      <alignment vertical="center"/>
      <protection locked="0"/>
    </xf>
    <xf numFmtId="4" fontId="1" fillId="0" borderId="14" xfId="7" applyNumberFormat="1" applyFont="1" applyFill="1" applyBorder="1" applyAlignment="1" applyProtection="1">
      <alignment vertical="center"/>
      <protection locked="0"/>
    </xf>
    <xf numFmtId="4" fontId="1" fillId="0" borderId="14" xfId="7" applyNumberFormat="1" applyFont="1" applyFill="1" applyBorder="1" applyAlignment="1" applyProtection="1">
      <alignment vertical="center"/>
      <protection locked="0"/>
    </xf>
    <xf numFmtId="4" fontId="0" fillId="0" borderId="14" xfId="7" applyNumberFormat="1" applyFont="1" applyFill="1" applyBorder="1" applyAlignment="1" applyProtection="1">
      <alignment vertical="center"/>
      <protection locked="0"/>
    </xf>
    <xf numFmtId="4" fontId="1" fillId="0" borderId="14" xfId="7" applyNumberFormat="1" applyFont="1" applyFill="1" applyBorder="1" applyAlignment="1" applyProtection="1">
      <alignment vertical="center"/>
      <protection locked="0"/>
    </xf>
    <xf numFmtId="4" fontId="0" fillId="0" borderId="14" xfId="7" applyNumberFormat="1" applyFont="1" applyFill="1" applyBorder="1" applyAlignment="1" applyProtection="1">
      <alignment vertical="center"/>
      <protection locked="0"/>
    </xf>
    <xf numFmtId="4" fontId="1" fillId="0" borderId="14" xfId="7" applyNumberFormat="1" applyFont="1" applyFill="1" applyBorder="1" applyAlignment="1" applyProtection="1">
      <alignment vertical="center"/>
      <protection locked="0"/>
    </xf>
    <xf numFmtId="4" fontId="0" fillId="0" borderId="14" xfId="7" applyNumberFormat="1" applyFont="1" applyFill="1" applyBorder="1" applyAlignment="1" applyProtection="1">
      <alignment vertical="center"/>
      <protection locked="0"/>
    </xf>
    <xf numFmtId="4" fontId="1" fillId="0" borderId="14" xfId="7" applyNumberFormat="1" applyFont="1" applyFill="1" applyBorder="1" applyAlignment="1" applyProtection="1">
      <alignment vertical="center"/>
      <protection locked="0"/>
    </xf>
    <xf numFmtId="4" fontId="0" fillId="0" borderId="14" xfId="7" applyNumberFormat="1" applyFont="1" applyFill="1" applyBorder="1" applyAlignment="1" applyProtection="1">
      <alignment vertical="center"/>
      <protection locked="0"/>
    </xf>
    <xf numFmtId="4" fontId="1" fillId="0" borderId="14" xfId="7" applyNumberFormat="1" applyFont="1" applyFill="1" applyBorder="1" applyAlignment="1" applyProtection="1">
      <alignment vertical="center"/>
      <protection locked="0"/>
    </xf>
    <xf numFmtId="4" fontId="1" fillId="0" borderId="14" xfId="7" applyNumberFormat="1" applyFont="1" applyFill="1" applyBorder="1" applyAlignment="1" applyProtection="1">
      <alignment vertical="center"/>
      <protection locked="0"/>
    </xf>
    <xf numFmtId="4" fontId="0" fillId="0" borderId="14" xfId="7" applyNumberFormat="1" applyFont="1" applyFill="1" applyBorder="1" applyAlignment="1" applyProtection="1">
      <alignment vertical="center"/>
      <protection locked="0"/>
    </xf>
    <xf numFmtId="4" fontId="1" fillId="0" borderId="14" xfId="7" applyNumberFormat="1" applyFont="1" applyFill="1" applyBorder="1" applyAlignment="1" applyProtection="1">
      <alignment vertical="center"/>
      <protection locked="0"/>
    </xf>
    <xf numFmtId="4" fontId="0" fillId="0" borderId="14" xfId="7" applyNumberFormat="1" applyFont="1" applyFill="1" applyBorder="1" applyAlignment="1" applyProtection="1">
      <alignment vertical="center"/>
      <protection locked="0"/>
    </xf>
    <xf numFmtId="4" fontId="1" fillId="0" borderId="14" xfId="7" applyNumberFormat="1" applyFont="1" applyFill="1" applyBorder="1" applyAlignment="1" applyProtection="1">
      <alignment vertical="center"/>
      <protection locked="0"/>
    </xf>
    <xf numFmtId="4" fontId="0" fillId="0" borderId="14" xfId="7" applyNumberFormat="1" applyFont="1" applyFill="1" applyBorder="1" applyAlignment="1" applyProtection="1">
      <alignment vertical="center"/>
      <protection locked="0"/>
    </xf>
    <xf numFmtId="4" fontId="1" fillId="0" borderId="14" xfId="7" applyNumberFormat="1" applyFont="1" applyFill="1" applyBorder="1" applyAlignment="1" applyProtection="1">
      <alignment vertical="center"/>
      <protection locked="0"/>
    </xf>
    <xf numFmtId="4" fontId="1" fillId="0" borderId="14" xfId="7" applyNumberFormat="1" applyFont="1" applyFill="1" applyBorder="1" applyAlignment="1" applyProtection="1">
      <alignment vertical="center"/>
      <protection locked="0"/>
    </xf>
    <xf numFmtId="4" fontId="0" fillId="0" borderId="14" xfId="7" applyNumberFormat="1" applyFont="1" applyFill="1" applyBorder="1" applyAlignment="1" applyProtection="1">
      <alignment vertical="center"/>
      <protection locked="0"/>
    </xf>
    <xf numFmtId="4" fontId="1" fillId="0" borderId="14" xfId="7" applyNumberFormat="1" applyFont="1" applyFill="1" applyBorder="1" applyAlignment="1" applyProtection="1">
      <alignment vertical="center"/>
      <protection locked="0"/>
    </xf>
    <xf numFmtId="4" fontId="1" fillId="0" borderId="14" xfId="7" applyNumberFormat="1" applyFont="1" applyFill="1" applyBorder="1" applyAlignment="1" applyProtection="1">
      <alignment vertical="center"/>
      <protection locked="0"/>
    </xf>
    <xf numFmtId="4" fontId="0" fillId="0" borderId="14" xfId="7" applyNumberFormat="1" applyFont="1" applyFill="1" applyBorder="1" applyAlignment="1" applyProtection="1">
      <alignment vertical="center"/>
      <protection locked="0"/>
    </xf>
    <xf numFmtId="4" fontId="1" fillId="0" borderId="14" xfId="7" applyNumberFormat="1" applyFont="1" applyFill="1" applyBorder="1" applyAlignment="1" applyProtection="1">
      <alignment vertical="center"/>
      <protection locked="0"/>
    </xf>
    <xf numFmtId="165" fontId="0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44" fontId="21" fillId="0" borderId="14" xfId="0" applyNumberFormat="1" applyFont="1" applyBorder="1"/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0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0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0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0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0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0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0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0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0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0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0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0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0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0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0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0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0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0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0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0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0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0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0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0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0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0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0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0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0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0" fontId="0" fillId="0" borderId="0" xfId="0"/>
    <xf numFmtId="165" fontId="1" fillId="3" borderId="14" xfId="7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7" applyNumberFormat="1" applyFont="1" applyFill="1" applyBorder="1" applyAlignment="1" applyProtection="1">
      <alignment vertical="center"/>
      <protection locked="0"/>
    </xf>
    <xf numFmtId="0" fontId="0" fillId="0" borderId="0" xfId="0"/>
    <xf numFmtId="165" fontId="1" fillId="0" borderId="14" xfId="7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7" applyNumberFormat="1" applyFont="1" applyFill="1" applyBorder="1" applyAlignment="1" applyProtection="1">
      <alignment vertical="center"/>
      <protection locked="0"/>
    </xf>
    <xf numFmtId="165" fontId="0" fillId="0" borderId="14" xfId="7" applyNumberFormat="1" applyFont="1" applyFill="1" applyBorder="1" applyAlignment="1" applyProtection="1">
      <alignment vertical="center"/>
      <protection locked="0"/>
    </xf>
    <xf numFmtId="165" fontId="1" fillId="0" borderId="14" xfId="7" applyNumberFormat="1" applyFont="1" applyFill="1" applyBorder="1" applyAlignment="1" applyProtection="1">
      <alignment vertical="center"/>
      <protection locked="0"/>
    </xf>
    <xf numFmtId="165" fontId="0" fillId="0" borderId="14" xfId="7" applyNumberFormat="1" applyFont="1" applyFill="1" applyBorder="1" applyAlignment="1" applyProtection="1">
      <alignment vertical="center"/>
      <protection locked="0"/>
    </xf>
    <xf numFmtId="165" fontId="0" fillId="0" borderId="8" xfId="7" applyNumberFormat="1" applyFont="1" applyFill="1" applyBorder="1" applyAlignment="1" applyProtection="1">
      <alignment vertical="center"/>
      <protection locked="0"/>
    </xf>
    <xf numFmtId="165" fontId="1" fillId="0" borderId="8" xfId="7" applyNumberFormat="1" applyFont="1" applyFill="1" applyBorder="1" applyAlignment="1" applyProtection="1">
      <alignment vertical="center"/>
      <protection locked="0"/>
    </xf>
    <xf numFmtId="165" fontId="0" fillId="0" borderId="8" xfId="7" applyNumberFormat="1" applyFont="1" applyFill="1" applyBorder="1" applyAlignment="1" applyProtection="1">
      <alignment vertical="center"/>
      <protection locked="0"/>
    </xf>
    <xf numFmtId="165" fontId="1" fillId="0" borderId="8" xfId="7" applyNumberFormat="1" applyFont="1" applyFill="1" applyBorder="1" applyAlignment="1" applyProtection="1">
      <alignment vertical="center"/>
      <protection locked="0"/>
    </xf>
    <xf numFmtId="165" fontId="0" fillId="0" borderId="8" xfId="7" applyNumberFormat="1" applyFont="1" applyFill="1" applyBorder="1" applyAlignment="1" applyProtection="1">
      <alignment vertical="center"/>
      <protection locked="0"/>
    </xf>
    <xf numFmtId="165" fontId="1" fillId="0" borderId="8" xfId="7" applyNumberFormat="1" applyFont="1" applyFill="1" applyBorder="1" applyAlignment="1" applyProtection="1">
      <alignment vertical="center"/>
      <protection locked="0"/>
    </xf>
    <xf numFmtId="165" fontId="0" fillId="0" borderId="8" xfId="7" applyNumberFormat="1" applyFont="1" applyFill="1" applyBorder="1" applyAlignment="1" applyProtection="1">
      <alignment vertical="center"/>
      <protection locked="0"/>
    </xf>
    <xf numFmtId="165" fontId="1" fillId="0" borderId="8" xfId="7" applyNumberFormat="1" applyFont="1" applyFill="1" applyBorder="1" applyAlignment="1" applyProtection="1">
      <alignment vertical="center"/>
      <protection locked="0"/>
    </xf>
    <xf numFmtId="165" fontId="0" fillId="0" borderId="8" xfId="7" applyNumberFormat="1" applyFont="1" applyFill="1" applyBorder="1" applyAlignment="1" applyProtection="1">
      <alignment vertical="center"/>
      <protection locked="0"/>
    </xf>
    <xf numFmtId="165" fontId="1" fillId="0" borderId="8" xfId="7" applyNumberFormat="1" applyFont="1" applyFill="1" applyBorder="1" applyAlignment="1" applyProtection="1">
      <alignment vertical="center"/>
      <protection locked="0"/>
    </xf>
    <xf numFmtId="165" fontId="0" fillId="0" borderId="8" xfId="7" applyNumberFormat="1" applyFont="1" applyFill="1" applyBorder="1" applyAlignment="1" applyProtection="1">
      <alignment vertical="center"/>
      <protection locked="0"/>
    </xf>
    <xf numFmtId="165" fontId="1" fillId="0" borderId="8" xfId="7" applyNumberFormat="1" applyFont="1" applyFill="1" applyBorder="1" applyAlignment="1" applyProtection="1">
      <alignment vertical="center"/>
      <protection locked="0"/>
    </xf>
    <xf numFmtId="165" fontId="0" fillId="0" borderId="8" xfId="7" applyNumberFormat="1" applyFont="1" applyFill="1" applyBorder="1" applyAlignment="1" applyProtection="1">
      <alignment vertical="center"/>
      <protection locked="0"/>
    </xf>
    <xf numFmtId="165" fontId="1" fillId="0" borderId="8" xfId="7" applyNumberFormat="1" applyFont="1" applyFill="1" applyBorder="1" applyAlignment="1" applyProtection="1">
      <alignment vertical="center"/>
      <protection locked="0"/>
    </xf>
    <xf numFmtId="165" fontId="0" fillId="0" borderId="8" xfId="7" applyNumberFormat="1" applyFont="1" applyFill="1" applyBorder="1" applyAlignment="1" applyProtection="1">
      <alignment vertical="center"/>
      <protection locked="0"/>
    </xf>
    <xf numFmtId="165" fontId="0" fillId="0" borderId="8" xfId="7" applyNumberFormat="1" applyFont="1" applyFill="1" applyBorder="1" applyAlignment="1" applyProtection="1">
      <alignment vertical="center"/>
      <protection locked="0"/>
    </xf>
    <xf numFmtId="165" fontId="1" fillId="0" borderId="8" xfId="7" applyNumberFormat="1" applyFont="1" applyFill="1" applyBorder="1" applyAlignment="1" applyProtection="1">
      <alignment vertical="center"/>
      <protection locked="0"/>
    </xf>
    <xf numFmtId="165" fontId="0" fillId="0" borderId="8" xfId="7" applyNumberFormat="1" applyFont="1" applyFill="1" applyBorder="1" applyAlignment="1" applyProtection="1">
      <alignment vertical="center"/>
      <protection locked="0"/>
    </xf>
    <xf numFmtId="165" fontId="1" fillId="0" borderId="8" xfId="7" applyNumberFormat="1" applyFont="1" applyFill="1" applyBorder="1" applyAlignment="1" applyProtection="1">
      <alignment vertical="center"/>
      <protection locked="0"/>
    </xf>
    <xf numFmtId="165" fontId="0" fillId="0" borderId="8" xfId="7" applyNumberFormat="1" applyFont="1" applyFill="1" applyBorder="1" applyAlignment="1" applyProtection="1">
      <alignment vertical="center"/>
      <protection locked="0"/>
    </xf>
    <xf numFmtId="165" fontId="1" fillId="0" borderId="8" xfId="7" applyNumberFormat="1" applyFont="1" applyFill="1" applyBorder="1" applyAlignment="1" applyProtection="1">
      <alignment vertical="center"/>
      <protection locked="0"/>
    </xf>
    <xf numFmtId="165" fontId="0" fillId="0" borderId="8" xfId="7" applyNumberFormat="1" applyFont="1" applyFill="1" applyBorder="1" applyAlignment="1" applyProtection="1">
      <alignment vertical="center"/>
      <protection locked="0"/>
    </xf>
    <xf numFmtId="165" fontId="1" fillId="0" borderId="8" xfId="7" applyNumberFormat="1" applyFont="1" applyFill="1" applyBorder="1" applyAlignment="1" applyProtection="1">
      <alignment vertical="center"/>
      <protection locked="0"/>
    </xf>
    <xf numFmtId="165" fontId="0" fillId="0" borderId="8" xfId="7" applyNumberFormat="1" applyFont="1" applyFill="1" applyBorder="1" applyAlignment="1" applyProtection="1">
      <alignment vertical="center"/>
      <protection locked="0"/>
    </xf>
    <xf numFmtId="165" fontId="1" fillId="0" borderId="8" xfId="7" applyNumberFormat="1" applyFont="1" applyFill="1" applyBorder="1" applyAlignment="1" applyProtection="1">
      <alignment vertical="center"/>
      <protection locked="0"/>
    </xf>
    <xf numFmtId="165" fontId="0" fillId="0" borderId="8" xfId="7" applyNumberFormat="1" applyFont="1" applyFill="1" applyBorder="1" applyAlignment="1" applyProtection="1">
      <alignment vertical="center"/>
      <protection locked="0"/>
    </xf>
    <xf numFmtId="165" fontId="1" fillId="0" borderId="8" xfId="7" applyNumberFormat="1" applyFont="1" applyFill="1" applyBorder="1" applyAlignment="1" applyProtection="1">
      <alignment vertical="center"/>
      <protection locked="0"/>
    </xf>
    <xf numFmtId="165" fontId="0" fillId="0" borderId="8" xfId="7" applyNumberFormat="1" applyFont="1" applyFill="1" applyBorder="1" applyAlignment="1" applyProtection="1">
      <alignment vertical="center"/>
      <protection locked="0"/>
    </xf>
    <xf numFmtId="165" fontId="1" fillId="0" borderId="8" xfId="7" applyNumberFormat="1" applyFont="1" applyFill="1" applyBorder="1" applyAlignment="1" applyProtection="1">
      <alignment vertical="center"/>
      <protection locked="0"/>
    </xf>
    <xf numFmtId="165" fontId="0" fillId="0" borderId="8" xfId="7" applyNumberFormat="1" applyFont="1" applyFill="1" applyBorder="1" applyAlignment="1" applyProtection="1">
      <alignment vertical="center"/>
      <protection locked="0"/>
    </xf>
    <xf numFmtId="165" fontId="1" fillId="0" borderId="8" xfId="7" applyNumberFormat="1" applyFont="1" applyFill="1" applyBorder="1" applyAlignment="1" applyProtection="1">
      <alignment vertical="center"/>
      <protection locked="0"/>
    </xf>
    <xf numFmtId="165" fontId="0" fillId="0" borderId="8" xfId="7" applyNumberFormat="1" applyFont="1" applyFill="1" applyBorder="1" applyAlignment="1" applyProtection="1">
      <alignment vertical="center"/>
      <protection locked="0"/>
    </xf>
    <xf numFmtId="165" fontId="1" fillId="0" borderId="8" xfId="7" applyNumberFormat="1" applyFont="1" applyFill="1" applyBorder="1" applyAlignment="1" applyProtection="1">
      <alignment vertical="center"/>
      <protection locked="0"/>
    </xf>
    <xf numFmtId="165" fontId="0" fillId="0" borderId="8" xfId="7" applyNumberFormat="1" applyFont="1" applyFill="1" applyBorder="1" applyAlignment="1" applyProtection="1">
      <alignment vertical="center"/>
      <protection locked="0"/>
    </xf>
    <xf numFmtId="165" fontId="1" fillId="0" borderId="8" xfId="7" applyNumberFormat="1" applyFont="1" applyFill="1" applyBorder="1" applyAlignment="1" applyProtection="1">
      <alignment vertical="center"/>
      <protection locked="0"/>
    </xf>
    <xf numFmtId="165" fontId="0" fillId="0" borderId="8" xfId="7" applyNumberFormat="1" applyFont="1" applyFill="1" applyBorder="1" applyAlignment="1" applyProtection="1">
      <alignment vertical="center"/>
      <protection locked="0"/>
    </xf>
    <xf numFmtId="165" fontId="1" fillId="0" borderId="8" xfId="7" applyNumberFormat="1" applyFont="1" applyFill="1" applyBorder="1" applyAlignment="1" applyProtection="1">
      <alignment vertical="center"/>
      <protection locked="0"/>
    </xf>
    <xf numFmtId="165" fontId="0" fillId="0" borderId="8" xfId="7" applyNumberFormat="1" applyFont="1" applyFill="1" applyBorder="1" applyAlignment="1" applyProtection="1">
      <alignment vertical="center"/>
      <protection locked="0"/>
    </xf>
    <xf numFmtId="165" fontId="1" fillId="0" borderId="8" xfId="7" applyNumberFormat="1" applyFont="1" applyFill="1" applyBorder="1" applyAlignment="1" applyProtection="1">
      <alignment vertical="center"/>
      <protection locked="0"/>
    </xf>
    <xf numFmtId="165" fontId="0" fillId="0" borderId="8" xfId="7" applyNumberFormat="1" applyFont="1" applyFill="1" applyBorder="1" applyAlignment="1" applyProtection="1">
      <alignment vertical="center"/>
      <protection locked="0"/>
    </xf>
    <xf numFmtId="165" fontId="1" fillId="0" borderId="8" xfId="7" applyNumberFormat="1" applyFont="1" applyFill="1" applyBorder="1" applyAlignment="1" applyProtection="1">
      <alignment vertical="center"/>
      <protection locked="0"/>
    </xf>
    <xf numFmtId="165" fontId="0" fillId="0" borderId="8" xfId="7" applyNumberFormat="1" applyFont="1" applyFill="1" applyBorder="1" applyAlignment="1" applyProtection="1">
      <alignment vertical="center"/>
      <protection locked="0"/>
    </xf>
    <xf numFmtId="165" fontId="1" fillId="0" borderId="8" xfId="7" applyNumberFormat="1" applyFont="1" applyFill="1" applyBorder="1" applyAlignment="1" applyProtection="1">
      <alignment vertical="center"/>
      <protection locked="0"/>
    </xf>
    <xf numFmtId="165" fontId="1" fillId="0" borderId="8" xfId="7" applyNumberFormat="1" applyFont="1" applyFill="1" applyBorder="1" applyAlignment="1" applyProtection="1">
      <alignment horizontal="right" vertical="center"/>
      <protection locked="0"/>
    </xf>
    <xf numFmtId="165" fontId="1" fillId="0" borderId="8" xfId="7" applyNumberFormat="1" applyFont="1" applyFill="1" applyBorder="1" applyAlignment="1" applyProtection="1">
      <alignment horizontal="right" vertical="center"/>
      <protection locked="0"/>
    </xf>
    <xf numFmtId="165" fontId="1" fillId="0" borderId="8" xfId="7" applyNumberFormat="1" applyFont="1" applyFill="1" applyBorder="1" applyAlignment="1" applyProtection="1">
      <alignment horizontal="right" vertical="center"/>
      <protection locked="0"/>
    </xf>
    <xf numFmtId="165" fontId="1" fillId="0" borderId="8" xfId="7" applyNumberFormat="1" applyFont="1" applyFill="1" applyBorder="1" applyAlignment="1" applyProtection="1">
      <alignment horizontal="right" vertical="center"/>
      <protection locked="0"/>
    </xf>
    <xf numFmtId="165" fontId="1" fillId="0" borderId="8" xfId="7" applyNumberFormat="1" applyFont="1" applyFill="1" applyBorder="1" applyAlignment="1" applyProtection="1">
      <alignment horizontal="right" vertical="center"/>
      <protection locked="0"/>
    </xf>
    <xf numFmtId="165" fontId="1" fillId="0" borderId="8" xfId="7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/>
    <xf numFmtId="0" fontId="23" fillId="2" borderId="13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left" vertical="center" indent="3"/>
    </xf>
    <xf numFmtId="4" fontId="23" fillId="0" borderId="8" xfId="0" applyNumberFormat="1" applyFont="1" applyBorder="1" applyAlignment="1" applyProtection="1">
      <alignment horizontal="right" vertical="center"/>
      <protection locked="0"/>
    </xf>
    <xf numFmtId="0" fontId="24" fillId="0" borderId="14" xfId="0" applyFont="1" applyBorder="1" applyAlignment="1">
      <alignment horizontal="left" vertical="center" indent="6"/>
    </xf>
    <xf numFmtId="4" fontId="24" fillId="0" borderId="14" xfId="0" applyNumberFormat="1" applyFont="1" applyBorder="1" applyAlignment="1" applyProtection="1">
      <alignment horizontal="right" vertical="top"/>
      <protection locked="0"/>
    </xf>
    <xf numFmtId="0" fontId="24" fillId="0" borderId="14" xfId="0" applyFont="1" applyBorder="1" applyAlignment="1">
      <alignment horizontal="left" vertical="center" wrapText="1" indent="6"/>
    </xf>
    <xf numFmtId="0" fontId="24" fillId="0" borderId="14" xfId="0" applyFont="1" applyBorder="1" applyAlignment="1">
      <alignment horizontal="left" indent="6"/>
    </xf>
    <xf numFmtId="0" fontId="23" fillId="0" borderId="14" xfId="0" applyFont="1" applyBorder="1" applyAlignment="1">
      <alignment horizontal="left" vertical="center" indent="3"/>
    </xf>
    <xf numFmtId="4" fontId="24" fillId="0" borderId="8" xfId="0" applyNumberFormat="1" applyFont="1" applyBorder="1" applyAlignment="1" applyProtection="1">
      <alignment horizontal="right" vertical="center"/>
      <protection locked="0"/>
    </xf>
    <xf numFmtId="0" fontId="24" fillId="0" borderId="14" xfId="0" applyFont="1" applyBorder="1" applyAlignment="1">
      <alignment horizontal="left" vertical="center" indent="9"/>
    </xf>
    <xf numFmtId="0" fontId="24" fillId="0" borderId="14" xfId="0" applyFont="1" applyBorder="1" applyAlignment="1">
      <alignment vertical="center"/>
    </xf>
    <xf numFmtId="4" fontId="24" fillId="0" borderId="8" xfId="0" applyNumberFormat="1" applyFont="1" applyBorder="1" applyAlignment="1">
      <alignment horizontal="right" vertical="center"/>
    </xf>
    <xf numFmtId="0" fontId="24" fillId="0" borderId="14" xfId="0" applyFont="1" applyBorder="1" applyAlignment="1">
      <alignment horizontal="center"/>
    </xf>
    <xf numFmtId="0" fontId="23" fillId="0" borderId="14" xfId="0" applyFont="1" applyBorder="1"/>
    <xf numFmtId="0" fontId="24" fillId="0" borderId="14" xfId="0" applyFont="1" applyBorder="1"/>
    <xf numFmtId="0" fontId="24" fillId="0" borderId="14" xfId="0" applyFont="1" applyBorder="1" applyAlignment="1">
      <alignment wrapText="1"/>
    </xf>
    <xf numFmtId="4" fontId="24" fillId="0" borderId="14" xfId="0" applyNumberFormat="1" applyFont="1" applyBorder="1"/>
    <xf numFmtId="0" fontId="24" fillId="0" borderId="15" xfId="0" applyFont="1" applyBorder="1"/>
    <xf numFmtId="0" fontId="21" fillId="0" borderId="0" xfId="0" applyFont="1"/>
    <xf numFmtId="0" fontId="22" fillId="2" borderId="13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left" vertical="center" indent="3"/>
    </xf>
    <xf numFmtId="4" fontId="22" fillId="0" borderId="8" xfId="0" applyNumberFormat="1" applyFont="1" applyBorder="1" applyAlignment="1" applyProtection="1">
      <alignment horizontal="right" vertical="center"/>
      <protection locked="0"/>
    </xf>
    <xf numFmtId="0" fontId="21" fillId="0" borderId="14" xfId="0" applyFont="1" applyBorder="1" applyAlignment="1">
      <alignment horizontal="left" vertical="center" indent="6"/>
    </xf>
    <xf numFmtId="4" fontId="21" fillId="0" borderId="14" xfId="0" applyNumberFormat="1" applyFont="1" applyBorder="1" applyAlignment="1" applyProtection="1">
      <alignment horizontal="right" vertical="top"/>
      <protection locked="0"/>
    </xf>
    <xf numFmtId="0" fontId="21" fillId="0" borderId="14" xfId="0" applyFont="1" applyBorder="1" applyAlignment="1">
      <alignment horizontal="left" vertical="center" wrapText="1" indent="6"/>
    </xf>
    <xf numFmtId="0" fontId="21" fillId="0" borderId="14" xfId="0" applyFont="1" applyBorder="1" applyAlignment="1">
      <alignment horizontal="left" indent="6"/>
    </xf>
    <xf numFmtId="0" fontId="22" fillId="0" borderId="14" xfId="0" applyFont="1" applyBorder="1" applyAlignment="1">
      <alignment horizontal="left" vertical="center" indent="3"/>
    </xf>
    <xf numFmtId="4" fontId="21" fillId="0" borderId="8" xfId="0" applyNumberFormat="1" applyFont="1" applyBorder="1" applyAlignment="1" applyProtection="1">
      <alignment horizontal="right" vertical="center"/>
      <protection locked="0"/>
    </xf>
    <xf numFmtId="0" fontId="21" fillId="0" borderId="14" xfId="0" applyFont="1" applyBorder="1" applyAlignment="1">
      <alignment horizontal="left" vertical="center" indent="9"/>
    </xf>
    <xf numFmtId="0" fontId="21" fillId="0" borderId="14" xfId="0" applyFont="1" applyBorder="1" applyAlignment="1">
      <alignment vertical="center"/>
    </xf>
    <xf numFmtId="4" fontId="21" fillId="0" borderId="8" xfId="0" applyNumberFormat="1" applyFont="1" applyBorder="1" applyAlignment="1">
      <alignment horizontal="right" vertical="center"/>
    </xf>
    <xf numFmtId="0" fontId="21" fillId="0" borderId="14" xfId="0" applyFont="1" applyBorder="1" applyAlignment="1">
      <alignment horizontal="center"/>
    </xf>
    <xf numFmtId="0" fontId="22" fillId="0" borderId="14" xfId="0" applyFont="1" applyBorder="1"/>
    <xf numFmtId="0" fontId="21" fillId="0" borderId="14" xfId="0" applyFont="1" applyBorder="1"/>
    <xf numFmtId="0" fontId="21" fillId="0" borderId="14" xfId="0" applyFont="1" applyBorder="1" applyAlignment="1">
      <alignment wrapText="1"/>
    </xf>
    <xf numFmtId="4" fontId="21" fillId="0" borderId="14" xfId="0" applyNumberFormat="1" applyFont="1" applyBorder="1"/>
    <xf numFmtId="4" fontId="22" fillId="0" borderId="14" xfId="0" applyNumberFormat="1" applyFont="1" applyBorder="1"/>
    <xf numFmtId="0" fontId="21" fillId="0" borderId="15" xfId="0" applyFont="1" applyBorder="1"/>
    <xf numFmtId="44" fontId="22" fillId="0" borderId="8" xfId="6" applyFont="1" applyBorder="1" applyAlignment="1" applyProtection="1">
      <alignment horizontal="right" vertical="center"/>
      <protection locked="0"/>
    </xf>
    <xf numFmtId="44" fontId="22" fillId="0" borderId="14" xfId="6" applyFont="1" applyBorder="1"/>
    <xf numFmtId="3" fontId="0" fillId="0" borderId="14" xfId="0" applyNumberForma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0">
    <cellStyle name="Millares" xfId="1" builtinId="3"/>
    <cellStyle name="Millares 2" xfId="5"/>
    <cellStyle name="Millares 3" xfId="7"/>
    <cellStyle name="Moneda" xfId="6" builtinId="4"/>
    <cellStyle name="Normal" xfId="0" builtinId="0"/>
    <cellStyle name="Normal 2" xfId="3"/>
    <cellStyle name="Normal 2 2" xfId="2"/>
    <cellStyle name="Normal 2 3" xfId="9"/>
    <cellStyle name="Normal 3" xfId="8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opLeftCell="A55" zoomScale="75" zoomScaleNormal="75" workbookViewId="0">
      <selection activeCell="F79" sqref="F79"/>
    </sheetView>
  </sheetViews>
  <sheetFormatPr baseColWidth="10" defaultColWidth="11" defaultRowHeight="15" x14ac:dyDescent="0.25"/>
  <cols>
    <col min="1" max="1" width="77.28515625" customWidth="1"/>
    <col min="2" max="2" width="17.28515625" bestFit="1" customWidth="1"/>
    <col min="3" max="3" width="16.85546875" customWidth="1"/>
    <col min="4" max="4" width="72.7109375" customWidth="1"/>
    <col min="5" max="5" width="17.5703125" customWidth="1"/>
    <col min="6" max="6" width="17" customWidth="1"/>
  </cols>
  <sheetData>
    <row r="1" spans="1:6" ht="40.9" customHeight="1" x14ac:dyDescent="0.25">
      <c r="A1" s="382" t="s">
        <v>0</v>
      </c>
      <c r="B1" s="383"/>
      <c r="C1" s="383"/>
      <c r="D1" s="383"/>
      <c r="E1" s="383"/>
      <c r="F1" s="384"/>
    </row>
    <row r="2" spans="1:6" ht="15" customHeight="1" x14ac:dyDescent="0.25">
      <c r="A2" s="110" t="s">
        <v>611</v>
      </c>
      <c r="B2" s="111"/>
      <c r="C2" s="111"/>
      <c r="D2" s="111"/>
      <c r="E2" s="111"/>
      <c r="F2" s="112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612</v>
      </c>
      <c r="B4" s="114"/>
      <c r="C4" s="114"/>
      <c r="D4" s="114"/>
      <c r="E4" s="114"/>
      <c r="F4" s="115"/>
    </row>
    <row r="5" spans="1:6" ht="12.95" customHeight="1" x14ac:dyDescent="0.25">
      <c r="A5" s="116" t="s">
        <v>2</v>
      </c>
      <c r="B5" s="117"/>
      <c r="C5" s="117"/>
      <c r="D5" s="117"/>
      <c r="E5" s="117"/>
      <c r="F5" s="118"/>
    </row>
    <row r="6" spans="1:6" ht="41.45" customHeight="1" x14ac:dyDescent="0.25">
      <c r="A6" s="40" t="s">
        <v>3</v>
      </c>
      <c r="B6" s="41" t="s">
        <v>4</v>
      </c>
      <c r="C6" s="1" t="s">
        <v>5</v>
      </c>
      <c r="D6" s="42" t="s">
        <v>6</v>
      </c>
      <c r="E6" s="41" t="str">
        <f>B6</f>
        <v>2025 (d)</v>
      </c>
      <c r="F6" s="1" t="str">
        <f>C6</f>
        <v>31 de diciembre de 2024 (e)</v>
      </c>
    </row>
    <row r="7" spans="1:6" ht="12.95" customHeight="1" x14ac:dyDescent="0.25">
      <c r="A7" s="43" t="s">
        <v>7</v>
      </c>
      <c r="B7" s="44"/>
      <c r="C7" s="44"/>
      <c r="D7" s="43" t="s">
        <v>8</v>
      </c>
      <c r="E7" s="44"/>
      <c r="F7" s="44"/>
    </row>
    <row r="8" spans="1:6" x14ac:dyDescent="0.25">
      <c r="A8" s="2" t="s">
        <v>9</v>
      </c>
      <c r="B8" s="45"/>
      <c r="C8" s="45"/>
      <c r="D8" s="2" t="s">
        <v>10</v>
      </c>
      <c r="E8" s="45"/>
      <c r="F8" s="45"/>
    </row>
    <row r="9" spans="1:6" x14ac:dyDescent="0.25">
      <c r="A9" s="46" t="s">
        <v>11</v>
      </c>
      <c r="B9" s="47">
        <f>SUM(B10:B16)</f>
        <v>288072642.93000001</v>
      </c>
      <c r="C9" s="47">
        <f>SUM(C10:C16)</f>
        <v>249107081.04000002</v>
      </c>
      <c r="D9" s="46" t="s">
        <v>12</v>
      </c>
      <c r="E9" s="47">
        <f>SUM(E10:E18)</f>
        <v>78478269.359999999</v>
      </c>
      <c r="F9" s="47">
        <f>SUM(F10:F18)</f>
        <v>72872346.129999995</v>
      </c>
    </row>
    <row r="10" spans="1:6" x14ac:dyDescent="0.25">
      <c r="A10" s="48" t="s">
        <v>13</v>
      </c>
      <c r="B10" s="159">
        <v>611943.30000000005</v>
      </c>
      <c r="C10" s="159">
        <v>492072.75</v>
      </c>
      <c r="D10" s="48" t="s">
        <v>14</v>
      </c>
      <c r="E10" s="164">
        <v>3554268.91</v>
      </c>
      <c r="F10" s="164">
        <v>12965257.390000001</v>
      </c>
    </row>
    <row r="11" spans="1:6" x14ac:dyDescent="0.25">
      <c r="A11" s="48" t="s">
        <v>15</v>
      </c>
      <c r="B11" s="159">
        <v>239638601.46000001</v>
      </c>
      <c r="C11" s="159">
        <v>195690157.08000001</v>
      </c>
      <c r="D11" s="48" t="s">
        <v>16</v>
      </c>
      <c r="E11" s="164">
        <v>40010603.600000001</v>
      </c>
      <c r="F11" s="164">
        <v>24682511.289999999</v>
      </c>
    </row>
    <row r="12" spans="1:6" x14ac:dyDescent="0.25">
      <c r="A12" s="48" t="s">
        <v>17</v>
      </c>
      <c r="B12" s="159">
        <v>0</v>
      </c>
      <c r="C12" s="159">
        <v>0</v>
      </c>
      <c r="D12" s="48" t="s">
        <v>18</v>
      </c>
      <c r="E12" s="164">
        <v>8343998.8399999999</v>
      </c>
      <c r="F12" s="164">
        <v>8343998.8399999999</v>
      </c>
    </row>
    <row r="13" spans="1:6" x14ac:dyDescent="0.25">
      <c r="A13" s="48" t="s">
        <v>19</v>
      </c>
      <c r="B13" s="159">
        <v>47822098.170000002</v>
      </c>
      <c r="C13" s="159">
        <v>52924851.210000001</v>
      </c>
      <c r="D13" s="48" t="s">
        <v>20</v>
      </c>
      <c r="E13" s="164">
        <v>0</v>
      </c>
      <c r="F13" s="164">
        <v>0</v>
      </c>
    </row>
    <row r="14" spans="1:6" x14ac:dyDescent="0.25">
      <c r="A14" s="48" t="s">
        <v>21</v>
      </c>
      <c r="B14" s="159">
        <v>0</v>
      </c>
      <c r="C14" s="159">
        <v>0</v>
      </c>
      <c r="D14" s="48" t="s">
        <v>22</v>
      </c>
      <c r="E14" s="164">
        <v>819514.93</v>
      </c>
      <c r="F14" s="164">
        <v>820476.93</v>
      </c>
    </row>
    <row r="15" spans="1:6" x14ac:dyDescent="0.25">
      <c r="A15" s="48" t="s">
        <v>23</v>
      </c>
      <c r="B15" s="159">
        <v>0</v>
      </c>
      <c r="C15" s="159">
        <v>0</v>
      </c>
      <c r="D15" s="48" t="s">
        <v>24</v>
      </c>
      <c r="E15" s="164">
        <v>0</v>
      </c>
      <c r="F15" s="164">
        <v>0</v>
      </c>
    </row>
    <row r="16" spans="1:6" x14ac:dyDescent="0.25">
      <c r="A16" s="48" t="s">
        <v>25</v>
      </c>
      <c r="B16" s="159">
        <v>0</v>
      </c>
      <c r="C16" s="159">
        <v>0</v>
      </c>
      <c r="D16" s="48" t="s">
        <v>26</v>
      </c>
      <c r="E16" s="164">
        <v>22808445.370000001</v>
      </c>
      <c r="F16" s="164">
        <v>23624452.600000001</v>
      </c>
    </row>
    <row r="17" spans="1:6" x14ac:dyDescent="0.25">
      <c r="A17" s="46" t="s">
        <v>27</v>
      </c>
      <c r="B17" s="47">
        <f>SUM(B18:B24)</f>
        <v>13954071.82</v>
      </c>
      <c r="C17" s="47">
        <f>SUM(C18:C24)</f>
        <v>13867939.210000001</v>
      </c>
      <c r="D17" s="48" t="s">
        <v>28</v>
      </c>
      <c r="E17" s="164">
        <v>0</v>
      </c>
      <c r="F17" s="164">
        <v>0</v>
      </c>
    </row>
    <row r="18" spans="1:6" x14ac:dyDescent="0.25">
      <c r="A18" s="48" t="s">
        <v>29</v>
      </c>
      <c r="B18" s="160">
        <v>0</v>
      </c>
      <c r="C18" s="160">
        <v>0</v>
      </c>
      <c r="D18" s="48" t="s">
        <v>30</v>
      </c>
      <c r="E18" s="164">
        <v>2941437.71</v>
      </c>
      <c r="F18" s="164">
        <v>2435649.08</v>
      </c>
    </row>
    <row r="19" spans="1:6" x14ac:dyDescent="0.25">
      <c r="A19" s="48" t="s">
        <v>31</v>
      </c>
      <c r="B19" s="160">
        <v>6065161.7800000003</v>
      </c>
      <c r="C19" s="160">
        <v>6634577.4299999997</v>
      </c>
      <c r="D19" s="46" t="s">
        <v>32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33</v>
      </c>
      <c r="B20" s="160">
        <v>1221039.53</v>
      </c>
      <c r="C20" s="160">
        <v>1058256.53</v>
      </c>
      <c r="D20" s="48" t="s">
        <v>34</v>
      </c>
      <c r="E20" s="47">
        <v>0</v>
      </c>
      <c r="F20" s="47">
        <v>0</v>
      </c>
    </row>
    <row r="21" spans="1:6" x14ac:dyDescent="0.25">
      <c r="A21" s="48" t="s">
        <v>35</v>
      </c>
      <c r="B21" s="160">
        <v>-8680821.5299999993</v>
      </c>
      <c r="C21" s="160">
        <v>-8764043.2599999998</v>
      </c>
      <c r="D21" s="48" t="s">
        <v>36</v>
      </c>
      <c r="E21" s="47">
        <v>0</v>
      </c>
      <c r="F21" s="47">
        <v>0</v>
      </c>
    </row>
    <row r="22" spans="1:6" x14ac:dyDescent="0.25">
      <c r="A22" s="48" t="s">
        <v>37</v>
      </c>
      <c r="B22" s="160">
        <v>213069.42</v>
      </c>
      <c r="C22" s="160">
        <v>190069.42</v>
      </c>
      <c r="D22" s="48" t="s">
        <v>38</v>
      </c>
      <c r="E22" s="47">
        <v>0</v>
      </c>
      <c r="F22" s="47">
        <v>0</v>
      </c>
    </row>
    <row r="23" spans="1:6" x14ac:dyDescent="0.25">
      <c r="A23" s="48" t="s">
        <v>39</v>
      </c>
      <c r="B23" s="160">
        <v>0</v>
      </c>
      <c r="C23" s="160">
        <v>0</v>
      </c>
      <c r="D23" s="46" t="s">
        <v>40</v>
      </c>
      <c r="E23" s="47">
        <f>E24+E25</f>
        <v>0</v>
      </c>
      <c r="F23" s="47">
        <f>F24+F25</f>
        <v>1349122.37</v>
      </c>
    </row>
    <row r="24" spans="1:6" x14ac:dyDescent="0.25">
      <c r="A24" s="48" t="s">
        <v>41</v>
      </c>
      <c r="B24" s="160">
        <v>15135622.619999999</v>
      </c>
      <c r="C24" s="160">
        <v>14749079.09</v>
      </c>
      <c r="D24" s="48" t="s">
        <v>42</v>
      </c>
      <c r="E24" s="47">
        <v>0</v>
      </c>
      <c r="F24" s="165">
        <v>1349122.37</v>
      </c>
    </row>
    <row r="25" spans="1:6" x14ac:dyDescent="0.25">
      <c r="A25" s="46" t="s">
        <v>43</v>
      </c>
      <c r="B25" s="47">
        <f>SUM(B26:B30)</f>
        <v>72130140.010000005</v>
      </c>
      <c r="C25" s="47">
        <f>SUM(C26:C30)</f>
        <v>40912150.509999998</v>
      </c>
      <c r="D25" s="48" t="s">
        <v>44</v>
      </c>
      <c r="E25" s="47">
        <v>0</v>
      </c>
      <c r="F25" s="47">
        <v>0</v>
      </c>
    </row>
    <row r="26" spans="1:6" x14ac:dyDescent="0.25">
      <c r="A26" s="48" t="s">
        <v>45</v>
      </c>
      <c r="B26" s="161">
        <v>17894183.77</v>
      </c>
      <c r="C26" s="161">
        <v>6409239</v>
      </c>
      <c r="D26" s="46" t="s">
        <v>46</v>
      </c>
      <c r="E26" s="47">
        <v>0</v>
      </c>
      <c r="F26" s="47">
        <v>0</v>
      </c>
    </row>
    <row r="27" spans="1:6" x14ac:dyDescent="0.25">
      <c r="A27" s="48" t="s">
        <v>47</v>
      </c>
      <c r="B27" s="161">
        <v>0</v>
      </c>
      <c r="C27" s="161">
        <v>0</v>
      </c>
      <c r="D27" s="46" t="s">
        <v>48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49</v>
      </c>
      <c r="B28" s="161">
        <v>0</v>
      </c>
      <c r="C28" s="161">
        <v>0</v>
      </c>
      <c r="D28" s="48" t="s">
        <v>50</v>
      </c>
      <c r="E28" s="47">
        <v>0</v>
      </c>
      <c r="F28" s="47">
        <v>0</v>
      </c>
    </row>
    <row r="29" spans="1:6" x14ac:dyDescent="0.25">
      <c r="A29" s="48" t="s">
        <v>51</v>
      </c>
      <c r="B29" s="161">
        <v>54235956.240000002</v>
      </c>
      <c r="C29" s="161">
        <v>34502911.509999998</v>
      </c>
      <c r="D29" s="48" t="s">
        <v>52</v>
      </c>
      <c r="E29" s="47">
        <v>0</v>
      </c>
      <c r="F29" s="47">
        <v>0</v>
      </c>
    </row>
    <row r="30" spans="1:6" x14ac:dyDescent="0.25">
      <c r="A30" s="48" t="s">
        <v>53</v>
      </c>
      <c r="B30" s="161">
        <v>0</v>
      </c>
      <c r="C30" s="161">
        <v>0</v>
      </c>
      <c r="D30" s="48" t="s">
        <v>54</v>
      </c>
      <c r="E30" s="47">
        <v>0</v>
      </c>
      <c r="F30" s="47">
        <v>0</v>
      </c>
    </row>
    <row r="31" spans="1:6" x14ac:dyDescent="0.25">
      <c r="A31" s="46" t="s">
        <v>55</v>
      </c>
      <c r="B31" s="47">
        <f>SUM(B32:B36)</f>
        <v>0</v>
      </c>
      <c r="C31" s="47">
        <f>SUM(C32:C36)</f>
        <v>0</v>
      </c>
      <c r="D31" s="46" t="s">
        <v>56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57</v>
      </c>
      <c r="B32" s="47">
        <v>0</v>
      </c>
      <c r="C32" s="47">
        <v>0</v>
      </c>
      <c r="D32" s="48" t="s">
        <v>58</v>
      </c>
      <c r="E32" s="47">
        <v>0</v>
      </c>
      <c r="F32" s="47">
        <v>0</v>
      </c>
    </row>
    <row r="33" spans="1:6" ht="14.45" customHeight="1" x14ac:dyDescent="0.25">
      <c r="A33" s="48" t="s">
        <v>59</v>
      </c>
      <c r="B33" s="47">
        <v>0</v>
      </c>
      <c r="C33" s="47">
        <v>0</v>
      </c>
      <c r="D33" s="48" t="s">
        <v>60</v>
      </c>
      <c r="E33" s="47">
        <v>0</v>
      </c>
      <c r="F33" s="47">
        <v>0</v>
      </c>
    </row>
    <row r="34" spans="1:6" ht="14.45" customHeight="1" x14ac:dyDescent="0.25">
      <c r="A34" s="48" t="s">
        <v>61</v>
      </c>
      <c r="B34" s="47">
        <v>0</v>
      </c>
      <c r="C34" s="47">
        <v>0</v>
      </c>
      <c r="D34" s="48" t="s">
        <v>62</v>
      </c>
      <c r="E34" s="47">
        <v>0</v>
      </c>
      <c r="F34" s="47">
        <v>0</v>
      </c>
    </row>
    <row r="35" spans="1:6" ht="14.45" customHeight="1" x14ac:dyDescent="0.25">
      <c r="A35" s="48" t="s">
        <v>63</v>
      </c>
      <c r="B35" s="47">
        <v>0</v>
      </c>
      <c r="C35" s="47">
        <v>0</v>
      </c>
      <c r="D35" s="48" t="s">
        <v>64</v>
      </c>
      <c r="E35" s="47">
        <v>0</v>
      </c>
      <c r="F35" s="47">
        <v>0</v>
      </c>
    </row>
    <row r="36" spans="1:6" ht="14.45" customHeight="1" x14ac:dyDescent="0.25">
      <c r="A36" s="48" t="s">
        <v>65</v>
      </c>
      <c r="B36" s="47">
        <v>0</v>
      </c>
      <c r="C36" s="47">
        <v>0</v>
      </c>
      <c r="D36" s="48" t="s">
        <v>66</v>
      </c>
      <c r="E36" s="47">
        <v>0</v>
      </c>
      <c r="F36" s="47">
        <v>0</v>
      </c>
    </row>
    <row r="37" spans="1:6" ht="14.45" customHeight="1" x14ac:dyDescent="0.25">
      <c r="A37" s="46" t="s">
        <v>67</v>
      </c>
      <c r="B37" s="47">
        <v>0</v>
      </c>
      <c r="C37" s="47">
        <v>0</v>
      </c>
      <c r="D37" s="48" t="s">
        <v>68</v>
      </c>
      <c r="E37" s="47">
        <v>0</v>
      </c>
      <c r="F37" s="47">
        <v>0</v>
      </c>
    </row>
    <row r="38" spans="1:6" x14ac:dyDescent="0.25">
      <c r="A38" s="46" t="s">
        <v>69</v>
      </c>
      <c r="B38" s="47">
        <f>SUM(B39:B40)</f>
        <v>0</v>
      </c>
      <c r="C38" s="47">
        <f>SUM(C39:C40)</f>
        <v>0</v>
      </c>
      <c r="D38" s="46" t="s">
        <v>70</v>
      </c>
      <c r="E38" s="47">
        <f>SUM(E39:E41)</f>
        <v>8369190.8399999999</v>
      </c>
      <c r="F38" s="47">
        <f>SUM(F39:F41)</f>
        <v>8369190.8399999999</v>
      </c>
    </row>
    <row r="39" spans="1:6" x14ac:dyDescent="0.25">
      <c r="A39" s="48" t="s">
        <v>71</v>
      </c>
      <c r="B39" s="47">
        <v>0</v>
      </c>
      <c r="C39" s="47">
        <v>0</v>
      </c>
      <c r="D39" s="48" t="s">
        <v>72</v>
      </c>
      <c r="E39" s="47">
        <v>0</v>
      </c>
      <c r="F39" s="47">
        <v>0</v>
      </c>
    </row>
    <row r="40" spans="1:6" x14ac:dyDescent="0.25">
      <c r="A40" s="48" t="s">
        <v>73</v>
      </c>
      <c r="B40" s="47">
        <v>0</v>
      </c>
      <c r="C40" s="47">
        <v>0</v>
      </c>
      <c r="D40" s="48" t="s">
        <v>74</v>
      </c>
      <c r="E40" s="47">
        <v>0</v>
      </c>
      <c r="F40" s="47">
        <v>0</v>
      </c>
    </row>
    <row r="41" spans="1:6" x14ac:dyDescent="0.25">
      <c r="A41" s="46" t="s">
        <v>75</v>
      </c>
      <c r="B41" s="47">
        <f>SUM(B42:B45)</f>
        <v>-16980</v>
      </c>
      <c r="C41" s="47">
        <f>SUM(C42:C45)</f>
        <v>-16980</v>
      </c>
      <c r="D41" s="48" t="s">
        <v>76</v>
      </c>
      <c r="E41" s="166">
        <v>8369190.8399999999</v>
      </c>
      <c r="F41" s="166">
        <v>8369190.8399999999</v>
      </c>
    </row>
    <row r="42" spans="1:6" x14ac:dyDescent="0.25">
      <c r="A42" s="48" t="s">
        <v>77</v>
      </c>
      <c r="B42" s="162">
        <v>-16980</v>
      </c>
      <c r="C42" s="162">
        <v>-16980</v>
      </c>
      <c r="D42" s="46" t="s">
        <v>78</v>
      </c>
      <c r="E42" s="47">
        <f>SUM(E43:E45)</f>
        <v>799535.52</v>
      </c>
      <c r="F42" s="47">
        <f>SUM(F43:F45)</f>
        <v>0</v>
      </c>
    </row>
    <row r="43" spans="1:6" x14ac:dyDescent="0.25">
      <c r="A43" s="48" t="s">
        <v>79</v>
      </c>
      <c r="B43" s="47">
        <v>0</v>
      </c>
      <c r="C43" s="47">
        <v>0</v>
      </c>
      <c r="D43" s="48" t="s">
        <v>80</v>
      </c>
      <c r="E43" s="167">
        <v>799535.52</v>
      </c>
      <c r="F43" s="47">
        <v>0</v>
      </c>
    </row>
    <row r="44" spans="1:6" x14ac:dyDescent="0.25">
      <c r="A44" s="48" t="s">
        <v>81</v>
      </c>
      <c r="B44" s="47">
        <v>0</v>
      </c>
      <c r="C44" s="47">
        <v>0</v>
      </c>
      <c r="D44" s="48" t="s">
        <v>82</v>
      </c>
      <c r="E44" s="47">
        <v>0</v>
      </c>
      <c r="F44" s="47">
        <v>0</v>
      </c>
    </row>
    <row r="45" spans="1:6" x14ac:dyDescent="0.25">
      <c r="A45" s="48" t="s">
        <v>83</v>
      </c>
      <c r="B45" s="47">
        <v>0</v>
      </c>
      <c r="C45" s="47">
        <v>0</v>
      </c>
      <c r="D45" s="48" t="s">
        <v>84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85</v>
      </c>
      <c r="B47" s="4">
        <f>B9+B17+B25+B31+B37+B38+B41</f>
        <v>374139874.75999999</v>
      </c>
      <c r="C47" s="4">
        <f>C9+C17+C25+C31+C37+C38+C41</f>
        <v>303870190.76000005</v>
      </c>
      <c r="D47" s="2" t="s">
        <v>86</v>
      </c>
      <c r="E47" s="4">
        <f>E9+E19+E23+E26+E27+E31+E38+E42</f>
        <v>87646995.719999999</v>
      </c>
      <c r="F47" s="4">
        <f>F9+F19+F23+F26+F27+F31+F38+F42</f>
        <v>82590659.340000004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87</v>
      </c>
      <c r="B49" s="49"/>
      <c r="C49" s="49"/>
      <c r="D49" s="2" t="s">
        <v>88</v>
      </c>
      <c r="E49" s="49"/>
      <c r="F49" s="49"/>
    </row>
    <row r="50" spans="1:6" x14ac:dyDescent="0.25">
      <c r="A50" s="46" t="s">
        <v>89</v>
      </c>
      <c r="B50" s="163">
        <v>4729855.74</v>
      </c>
      <c r="C50" s="163">
        <v>4729855.74</v>
      </c>
      <c r="D50" s="46" t="s">
        <v>90</v>
      </c>
      <c r="E50" s="47">
        <v>0</v>
      </c>
      <c r="F50" s="47">
        <v>0</v>
      </c>
    </row>
    <row r="51" spans="1:6" x14ac:dyDescent="0.25">
      <c r="A51" s="46" t="s">
        <v>91</v>
      </c>
      <c r="B51" s="163">
        <v>0</v>
      </c>
      <c r="C51" s="163">
        <v>0</v>
      </c>
      <c r="D51" s="46" t="s">
        <v>92</v>
      </c>
      <c r="E51" s="47">
        <v>0</v>
      </c>
      <c r="F51" s="47">
        <v>0</v>
      </c>
    </row>
    <row r="52" spans="1:6" x14ac:dyDescent="0.25">
      <c r="A52" s="46" t="s">
        <v>93</v>
      </c>
      <c r="B52" s="163">
        <v>2393788639.0799999</v>
      </c>
      <c r="C52" s="163">
        <v>2446900046.1599998</v>
      </c>
      <c r="D52" s="46" t="s">
        <v>94</v>
      </c>
      <c r="E52" s="168">
        <v>41070620.200000003</v>
      </c>
      <c r="F52" s="168">
        <v>48573468.270000003</v>
      </c>
    </row>
    <row r="53" spans="1:6" x14ac:dyDescent="0.25">
      <c r="A53" s="46" t="s">
        <v>95</v>
      </c>
      <c r="B53" s="163">
        <v>539104609.23000002</v>
      </c>
      <c r="C53" s="163">
        <v>474753919.82999998</v>
      </c>
      <c r="D53" s="46" t="s">
        <v>96</v>
      </c>
      <c r="E53" s="47">
        <v>0</v>
      </c>
      <c r="F53" s="47">
        <v>0</v>
      </c>
    </row>
    <row r="54" spans="1:6" x14ac:dyDescent="0.25">
      <c r="A54" s="46" t="s">
        <v>97</v>
      </c>
      <c r="B54" s="163">
        <v>15471387.939999999</v>
      </c>
      <c r="C54" s="163">
        <v>13335260.560000001</v>
      </c>
      <c r="D54" s="46" t="s">
        <v>98</v>
      </c>
      <c r="E54" s="47">
        <v>0</v>
      </c>
      <c r="F54" s="47">
        <v>0</v>
      </c>
    </row>
    <row r="55" spans="1:6" x14ac:dyDescent="0.25">
      <c r="A55" s="46" t="s">
        <v>99</v>
      </c>
      <c r="B55" s="163">
        <v>-371000852.69</v>
      </c>
      <c r="C55" s="163">
        <v>-316656845.81</v>
      </c>
      <c r="D55" s="50" t="s">
        <v>100</v>
      </c>
      <c r="E55" s="47">
        <v>0</v>
      </c>
      <c r="F55" s="47">
        <v>0</v>
      </c>
    </row>
    <row r="56" spans="1:6" x14ac:dyDescent="0.25">
      <c r="A56" s="46" t="s">
        <v>101</v>
      </c>
      <c r="B56" s="163">
        <v>1232245.98</v>
      </c>
      <c r="C56" s="163">
        <v>1232245.98</v>
      </c>
      <c r="D56" s="45"/>
      <c r="E56" s="49"/>
      <c r="F56" s="49"/>
    </row>
    <row r="57" spans="1:6" x14ac:dyDescent="0.25">
      <c r="A57" s="46" t="s">
        <v>102</v>
      </c>
      <c r="B57" s="163">
        <v>0</v>
      </c>
      <c r="C57" s="163">
        <v>0</v>
      </c>
      <c r="D57" s="2" t="s">
        <v>103</v>
      </c>
      <c r="E57" s="4">
        <f>SUM(E50:E55)</f>
        <v>41070620.200000003</v>
      </c>
      <c r="F57" s="4">
        <f>SUM(F50:F55)</f>
        <v>48573468.270000003</v>
      </c>
    </row>
    <row r="58" spans="1:6" x14ac:dyDescent="0.25">
      <c r="A58" s="46" t="s">
        <v>104</v>
      </c>
      <c r="B58" s="163">
        <v>0</v>
      </c>
      <c r="C58" s="163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105</v>
      </c>
      <c r="E59" s="4">
        <f>E47+E57</f>
        <v>128717615.92</v>
      </c>
      <c r="F59" s="4">
        <f>F47+F57</f>
        <v>131164127.61000001</v>
      </c>
    </row>
    <row r="60" spans="1:6" x14ac:dyDescent="0.25">
      <c r="A60" s="3" t="s">
        <v>106</v>
      </c>
      <c r="B60" s="4">
        <f>SUM(B50:B58)</f>
        <v>2583325885.2799997</v>
      </c>
      <c r="C60" s="4">
        <f>SUM(C50:C58)</f>
        <v>2624294482.4599996</v>
      </c>
      <c r="D60" s="45"/>
      <c r="E60" s="49"/>
      <c r="F60" s="49"/>
    </row>
    <row r="61" spans="1:6" x14ac:dyDescent="0.25">
      <c r="A61" s="45"/>
      <c r="B61" s="49"/>
      <c r="C61" s="49"/>
      <c r="D61" s="51" t="s">
        <v>107</v>
      </c>
      <c r="E61" s="49"/>
      <c r="F61" s="49"/>
    </row>
    <row r="62" spans="1:6" x14ac:dyDescent="0.25">
      <c r="A62" s="3" t="s">
        <v>108</v>
      </c>
      <c r="B62" s="4">
        <f>SUM(B47+B60)</f>
        <v>2957465760.04</v>
      </c>
      <c r="C62" s="4">
        <f>SUM(C47+C60)</f>
        <v>2928164673.2199998</v>
      </c>
      <c r="D62" s="45"/>
      <c r="E62" s="49"/>
      <c r="F62" s="49"/>
    </row>
    <row r="63" spans="1:6" x14ac:dyDescent="0.25">
      <c r="A63" s="45"/>
      <c r="B63" s="45"/>
      <c r="C63" s="45"/>
      <c r="D63" s="52" t="s">
        <v>109</v>
      </c>
      <c r="E63" s="47">
        <f>SUM(E64:E66)</f>
        <v>479763120.51999998</v>
      </c>
      <c r="F63" s="47">
        <f>SUM(F64:F66)</f>
        <v>479763120.51999998</v>
      </c>
    </row>
    <row r="64" spans="1:6" x14ac:dyDescent="0.25">
      <c r="A64" s="45"/>
      <c r="B64" s="45"/>
      <c r="C64" s="45"/>
      <c r="D64" s="46" t="s">
        <v>110</v>
      </c>
      <c r="E64" s="169">
        <v>479763120.51999998</v>
      </c>
      <c r="F64" s="169">
        <v>479763120.51999998</v>
      </c>
    </row>
    <row r="65" spans="1:6" x14ac:dyDescent="0.25">
      <c r="A65" s="45"/>
      <c r="B65" s="45"/>
      <c r="C65" s="45"/>
      <c r="D65" s="50" t="s">
        <v>111</v>
      </c>
      <c r="E65" s="47">
        <v>0</v>
      </c>
      <c r="F65" s="47">
        <v>0</v>
      </c>
    </row>
    <row r="66" spans="1:6" x14ac:dyDescent="0.25">
      <c r="A66" s="45"/>
      <c r="B66" s="45"/>
      <c r="C66" s="45"/>
      <c r="D66" s="46" t="s">
        <v>112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113</v>
      </c>
      <c r="E68" s="47">
        <f>SUM(E69:E73)</f>
        <v>2348985023.6000004</v>
      </c>
      <c r="F68" s="47">
        <f>SUM(F69:F73)</f>
        <v>2317237425.0899997</v>
      </c>
    </row>
    <row r="69" spans="1:6" x14ac:dyDescent="0.25">
      <c r="A69" s="53"/>
      <c r="B69" s="45"/>
      <c r="C69" s="45"/>
      <c r="D69" s="46" t="s">
        <v>114</v>
      </c>
      <c r="E69" s="170">
        <v>164039814.30000001</v>
      </c>
      <c r="F69" s="170">
        <v>214797048.47999999</v>
      </c>
    </row>
    <row r="70" spans="1:6" x14ac:dyDescent="0.25">
      <c r="A70" s="53"/>
      <c r="B70" s="45"/>
      <c r="C70" s="45"/>
      <c r="D70" s="46" t="s">
        <v>115</v>
      </c>
      <c r="E70" s="170">
        <v>2184945209.3000002</v>
      </c>
      <c r="F70" s="170">
        <v>2102440376.6099999</v>
      </c>
    </row>
    <row r="71" spans="1:6" x14ac:dyDescent="0.25">
      <c r="A71" s="53"/>
      <c r="B71" s="45"/>
      <c r="C71" s="45"/>
      <c r="D71" s="46" t="s">
        <v>116</v>
      </c>
      <c r="E71" s="47">
        <v>0</v>
      </c>
      <c r="F71" s="47">
        <v>0</v>
      </c>
    </row>
    <row r="72" spans="1:6" x14ac:dyDescent="0.25">
      <c r="A72" s="53"/>
      <c r="B72" s="45"/>
      <c r="C72" s="45"/>
      <c r="D72" s="46" t="s">
        <v>117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118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119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120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121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122</v>
      </c>
      <c r="E79" s="4">
        <f>E63+E68+E75</f>
        <v>2828748144.1200004</v>
      </c>
      <c r="F79" s="4">
        <f>F63+F68+F75</f>
        <v>2797000545.6099997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123</v>
      </c>
      <c r="E81" s="4">
        <f>E59+E79</f>
        <v>2957465760.0400004</v>
      </c>
      <c r="F81" s="4">
        <f>F59+F79</f>
        <v>2928164673.2199998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50:F81 E9:F45 B9:C62">
      <formula1>-1.79769313486231E+100</formula1>
      <formula2>1.79769313486231E+100</formula2>
    </dataValidation>
  </dataValidations>
  <pageMargins left="0.31496062992125984" right="0.31496062992125984" top="0.35433070866141736" bottom="0.35433070866141736" header="0.31496062992125984" footer="0.31496062992125984"/>
  <pageSetup scale="60" orientation="landscape" horizontalDpi="1200" verticalDpi="1200" r:id="rId1"/>
  <ignoredErrors>
    <ignoredError sqref="B9:C9 E9:F9 B48:C49 B32:C41 B47 B17:C17 B25:C25 B43:C46 B59:C62 E19:F23 E25:F40 E24 E42:F42 E44:F51 F43 E53:F63 E65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zoomScale="75" zoomScaleNormal="75" workbookViewId="0">
      <selection activeCell="I13" sqref="I13"/>
    </sheetView>
  </sheetViews>
  <sheetFormatPr baseColWidth="10" defaultColWidth="11" defaultRowHeight="15" x14ac:dyDescent="0.2"/>
  <cols>
    <col min="1" max="1" width="65.85546875" style="357" customWidth="1"/>
    <col min="2" max="2" width="23.42578125" style="357" customWidth="1"/>
    <col min="3" max="6" width="22.5703125" style="357" bestFit="1" customWidth="1"/>
    <col min="7" max="7" width="22.5703125" style="357" customWidth="1"/>
    <col min="8" max="16384" width="11" style="357"/>
  </cols>
  <sheetData>
    <row r="1" spans="1:7" ht="41.1" customHeight="1" x14ac:dyDescent="0.2">
      <c r="A1" s="406" t="s">
        <v>445</v>
      </c>
      <c r="B1" s="407"/>
      <c r="C1" s="407"/>
      <c r="D1" s="407"/>
      <c r="E1" s="407"/>
      <c r="F1" s="407"/>
      <c r="G1" s="408"/>
    </row>
    <row r="2" spans="1:7" ht="15.75" x14ac:dyDescent="0.2">
      <c r="A2" s="409" t="str">
        <f>'Formato 1'!A2</f>
        <v>Municipio de Salamanca, Guanajuato.</v>
      </c>
      <c r="B2" s="410"/>
      <c r="C2" s="410"/>
      <c r="D2" s="410"/>
      <c r="E2" s="410"/>
      <c r="F2" s="410"/>
      <c r="G2" s="411"/>
    </row>
    <row r="3" spans="1:7" ht="15.75" x14ac:dyDescent="0.2">
      <c r="A3" s="400" t="s">
        <v>446</v>
      </c>
      <c r="B3" s="401"/>
      <c r="C3" s="401"/>
      <c r="D3" s="401"/>
      <c r="E3" s="401"/>
      <c r="F3" s="401"/>
      <c r="G3" s="402"/>
    </row>
    <row r="4" spans="1:7" ht="15.75" x14ac:dyDescent="0.2">
      <c r="A4" s="400" t="s">
        <v>2</v>
      </c>
      <c r="B4" s="401"/>
      <c r="C4" s="401"/>
      <c r="D4" s="401"/>
      <c r="E4" s="401"/>
      <c r="F4" s="401"/>
      <c r="G4" s="402"/>
    </row>
    <row r="5" spans="1:7" ht="15.75" x14ac:dyDescent="0.2">
      <c r="A5" s="403" t="s">
        <v>447</v>
      </c>
      <c r="B5" s="404"/>
      <c r="C5" s="404"/>
      <c r="D5" s="404"/>
      <c r="E5" s="404"/>
      <c r="F5" s="404"/>
      <c r="G5" s="405"/>
    </row>
    <row r="6" spans="1:7" ht="15.75" x14ac:dyDescent="0.2">
      <c r="A6" s="358" t="s">
        <v>448</v>
      </c>
      <c r="B6" s="359">
        <v>2026</v>
      </c>
      <c r="C6" s="360">
        <v>2027</v>
      </c>
      <c r="D6" s="360">
        <v>2028</v>
      </c>
      <c r="E6" s="360">
        <v>2029</v>
      </c>
      <c r="F6" s="360">
        <v>2030</v>
      </c>
      <c r="G6" s="360">
        <v>2031</v>
      </c>
    </row>
    <row r="7" spans="1:7" ht="15.75" customHeight="1" x14ac:dyDescent="0.2">
      <c r="A7" s="361" t="s">
        <v>449</v>
      </c>
      <c r="B7" s="379">
        <f>SUM(B8:B19)</f>
        <v>788460824.65999997</v>
      </c>
      <c r="C7" s="379">
        <f t="shared" ref="C7:G7" si="0">SUM(C8:C19)</f>
        <v>812114649.39980006</v>
      </c>
      <c r="D7" s="379">
        <f t="shared" si="0"/>
        <v>836478088.8817941</v>
      </c>
      <c r="E7" s="379">
        <f t="shared" si="0"/>
        <v>861572431.54824805</v>
      </c>
      <c r="F7" s="379">
        <f t="shared" si="0"/>
        <v>887419604.49469543</v>
      </c>
      <c r="G7" s="379">
        <f t="shared" si="0"/>
        <v>914042192.62953639</v>
      </c>
    </row>
    <row r="8" spans="1:7" x14ac:dyDescent="0.2">
      <c r="A8" s="363" t="s">
        <v>450</v>
      </c>
      <c r="B8" s="208">
        <v>152452118.71000001</v>
      </c>
      <c r="C8" s="364">
        <f>SUM(B8)*1.03</f>
        <v>157025682.27130002</v>
      </c>
      <c r="D8" s="364">
        <f t="shared" ref="D8:G8" si="1">SUM(C8)*1.03</f>
        <v>161736452.73943901</v>
      </c>
      <c r="E8" s="364">
        <f t="shared" si="1"/>
        <v>166588546.32162219</v>
      </c>
      <c r="F8" s="364">
        <f t="shared" si="1"/>
        <v>171586202.71127087</v>
      </c>
      <c r="G8" s="364">
        <f t="shared" si="1"/>
        <v>176733788.79260901</v>
      </c>
    </row>
    <row r="9" spans="1:7" ht="15.75" customHeight="1" x14ac:dyDescent="0.2">
      <c r="A9" s="363" t="s">
        <v>451</v>
      </c>
      <c r="B9" s="208">
        <v>0</v>
      </c>
      <c r="C9" s="364">
        <f t="shared" ref="C9:G19" si="2">SUM(B9)*1.03</f>
        <v>0</v>
      </c>
      <c r="D9" s="364">
        <f t="shared" si="2"/>
        <v>0</v>
      </c>
      <c r="E9" s="364">
        <f t="shared" si="2"/>
        <v>0</v>
      </c>
      <c r="F9" s="364">
        <f t="shared" si="2"/>
        <v>0</v>
      </c>
      <c r="G9" s="364">
        <f t="shared" si="2"/>
        <v>0</v>
      </c>
    </row>
    <row r="10" spans="1:7" x14ac:dyDescent="0.2">
      <c r="A10" s="363" t="s">
        <v>452</v>
      </c>
      <c r="B10" s="208">
        <v>0</v>
      </c>
      <c r="C10" s="364">
        <f t="shared" si="2"/>
        <v>0</v>
      </c>
      <c r="D10" s="364">
        <f t="shared" si="2"/>
        <v>0</v>
      </c>
      <c r="E10" s="364">
        <f t="shared" si="2"/>
        <v>0</v>
      </c>
      <c r="F10" s="364">
        <f t="shared" si="2"/>
        <v>0</v>
      </c>
      <c r="G10" s="364">
        <f t="shared" si="2"/>
        <v>0</v>
      </c>
    </row>
    <row r="11" spans="1:7" x14ac:dyDescent="0.2">
      <c r="A11" s="363" t="s">
        <v>453</v>
      </c>
      <c r="B11" s="208">
        <v>88961401.739999995</v>
      </c>
      <c r="C11" s="364">
        <f t="shared" si="2"/>
        <v>91630243.792199999</v>
      </c>
      <c r="D11" s="364">
        <f t="shared" si="2"/>
        <v>94379151.105966002</v>
      </c>
      <c r="E11" s="364">
        <f t="shared" si="2"/>
        <v>97210525.639144987</v>
      </c>
      <c r="F11" s="364">
        <f t="shared" si="2"/>
        <v>100126841.40831934</v>
      </c>
      <c r="G11" s="364">
        <f t="shared" si="2"/>
        <v>103130646.65056892</v>
      </c>
    </row>
    <row r="12" spans="1:7" x14ac:dyDescent="0.2">
      <c r="A12" s="363" t="s">
        <v>454</v>
      </c>
      <c r="B12" s="208">
        <v>19395150.969999999</v>
      </c>
      <c r="C12" s="364">
        <f t="shared" si="2"/>
        <v>19977005.4991</v>
      </c>
      <c r="D12" s="364">
        <f t="shared" si="2"/>
        <v>20576315.664073002</v>
      </c>
      <c r="E12" s="364">
        <f t="shared" si="2"/>
        <v>21193605.133995194</v>
      </c>
      <c r="F12" s="364">
        <f t="shared" si="2"/>
        <v>21829413.288015049</v>
      </c>
      <c r="G12" s="364">
        <f t="shared" si="2"/>
        <v>22484295.686655503</v>
      </c>
    </row>
    <row r="13" spans="1:7" x14ac:dyDescent="0.2">
      <c r="A13" s="363" t="s">
        <v>455</v>
      </c>
      <c r="B13" s="208">
        <v>25785448.739999998</v>
      </c>
      <c r="C13" s="364">
        <f t="shared" si="2"/>
        <v>26559012.202199999</v>
      </c>
      <c r="D13" s="364">
        <f t="shared" si="2"/>
        <v>27355782.568266001</v>
      </c>
      <c r="E13" s="364">
        <f t="shared" si="2"/>
        <v>28176456.04531398</v>
      </c>
      <c r="F13" s="364">
        <f t="shared" si="2"/>
        <v>29021749.726673402</v>
      </c>
      <c r="G13" s="364">
        <f t="shared" si="2"/>
        <v>29892402.218473606</v>
      </c>
    </row>
    <row r="14" spans="1:7" ht="30" x14ac:dyDescent="0.2">
      <c r="A14" s="365" t="s">
        <v>456</v>
      </c>
      <c r="B14" s="208">
        <v>0</v>
      </c>
      <c r="C14" s="364">
        <f t="shared" si="2"/>
        <v>0</v>
      </c>
      <c r="D14" s="364">
        <f t="shared" si="2"/>
        <v>0</v>
      </c>
      <c r="E14" s="364">
        <f t="shared" si="2"/>
        <v>0</v>
      </c>
      <c r="F14" s="364">
        <f t="shared" si="2"/>
        <v>0</v>
      </c>
      <c r="G14" s="364">
        <f t="shared" si="2"/>
        <v>0</v>
      </c>
    </row>
    <row r="15" spans="1:7" x14ac:dyDescent="0.2">
      <c r="A15" s="363" t="s">
        <v>457</v>
      </c>
      <c r="B15" s="208">
        <v>480134482</v>
      </c>
      <c r="C15" s="364">
        <f t="shared" si="2"/>
        <v>494538516.46000004</v>
      </c>
      <c r="D15" s="364">
        <f t="shared" si="2"/>
        <v>509374671.95380008</v>
      </c>
      <c r="E15" s="364">
        <f t="shared" si="2"/>
        <v>524655912.11241412</v>
      </c>
      <c r="F15" s="364">
        <f t="shared" si="2"/>
        <v>540395589.47578657</v>
      </c>
      <c r="G15" s="364">
        <f t="shared" si="2"/>
        <v>556607457.16006017</v>
      </c>
    </row>
    <row r="16" spans="1:7" x14ac:dyDescent="0.2">
      <c r="A16" s="363" t="s">
        <v>458</v>
      </c>
      <c r="B16" s="208">
        <v>21732222.5</v>
      </c>
      <c r="C16" s="364">
        <f t="shared" si="2"/>
        <v>22384189.175000001</v>
      </c>
      <c r="D16" s="364">
        <f t="shared" si="2"/>
        <v>23055714.850250002</v>
      </c>
      <c r="E16" s="364">
        <f t="shared" si="2"/>
        <v>23747386.295757502</v>
      </c>
      <c r="F16" s="364">
        <f t="shared" si="2"/>
        <v>24459807.884630229</v>
      </c>
      <c r="G16" s="364">
        <f t="shared" si="2"/>
        <v>25193602.121169139</v>
      </c>
    </row>
    <row r="17" spans="1:7" x14ac:dyDescent="0.2">
      <c r="A17" s="363" t="s">
        <v>459</v>
      </c>
      <c r="B17" s="208">
        <v>0</v>
      </c>
      <c r="C17" s="364">
        <f t="shared" si="2"/>
        <v>0</v>
      </c>
      <c r="D17" s="364">
        <f t="shared" si="2"/>
        <v>0</v>
      </c>
      <c r="E17" s="364">
        <f t="shared" si="2"/>
        <v>0</v>
      </c>
      <c r="F17" s="364">
        <f t="shared" si="2"/>
        <v>0</v>
      </c>
      <c r="G17" s="364">
        <f t="shared" si="2"/>
        <v>0</v>
      </c>
    </row>
    <row r="18" spans="1:7" x14ac:dyDescent="0.2">
      <c r="A18" s="363" t="s">
        <v>460</v>
      </c>
      <c r="B18" s="208">
        <v>0</v>
      </c>
      <c r="C18" s="364">
        <f t="shared" si="2"/>
        <v>0</v>
      </c>
      <c r="D18" s="364">
        <f t="shared" si="2"/>
        <v>0</v>
      </c>
      <c r="E18" s="364">
        <f t="shared" si="2"/>
        <v>0</v>
      </c>
      <c r="F18" s="364">
        <f t="shared" si="2"/>
        <v>0</v>
      </c>
      <c r="G18" s="364">
        <f t="shared" si="2"/>
        <v>0</v>
      </c>
    </row>
    <row r="19" spans="1:7" x14ac:dyDescent="0.2">
      <c r="A19" s="366" t="s">
        <v>461</v>
      </c>
      <c r="B19" s="208">
        <v>0</v>
      </c>
      <c r="C19" s="364">
        <f t="shared" si="2"/>
        <v>0</v>
      </c>
      <c r="D19" s="364">
        <f t="shared" si="2"/>
        <v>0</v>
      </c>
      <c r="E19" s="364">
        <f t="shared" si="2"/>
        <v>0</v>
      </c>
      <c r="F19" s="364">
        <f t="shared" si="2"/>
        <v>0</v>
      </c>
      <c r="G19" s="364">
        <f t="shared" si="2"/>
        <v>0</v>
      </c>
    </row>
    <row r="20" spans="1:7" x14ac:dyDescent="0.2">
      <c r="A20" s="363" t="s">
        <v>462</v>
      </c>
      <c r="B20" s="208" t="s">
        <v>603</v>
      </c>
      <c r="C20" s="364"/>
      <c r="D20" s="364"/>
      <c r="E20" s="364"/>
      <c r="F20" s="364"/>
      <c r="G20" s="364"/>
    </row>
    <row r="21" spans="1:7" ht="15.75" x14ac:dyDescent="0.25">
      <c r="A21" s="367" t="s">
        <v>463</v>
      </c>
      <c r="B21" s="380">
        <f>SUM(B22:B29)</f>
        <v>349446305</v>
      </c>
      <c r="C21" s="379">
        <f t="shared" ref="C21:G21" si="3">SUM(C22:C26)</f>
        <v>359929694.15000004</v>
      </c>
      <c r="D21" s="379">
        <f t="shared" si="3"/>
        <v>370727584.97450006</v>
      </c>
      <c r="E21" s="379">
        <f t="shared" si="3"/>
        <v>381849412.52373511</v>
      </c>
      <c r="F21" s="379">
        <f t="shared" si="3"/>
        <v>393304894.89944714</v>
      </c>
      <c r="G21" s="379">
        <f t="shared" si="3"/>
        <v>405104041.74643052</v>
      </c>
    </row>
    <row r="22" spans="1:7" x14ac:dyDescent="0.2">
      <c r="A22" s="363" t="s">
        <v>464</v>
      </c>
      <c r="B22" s="208">
        <v>348960805</v>
      </c>
      <c r="C22" s="208">
        <f t="shared" ref="C22:C29" si="4">SUM(B22)*1.03</f>
        <v>359429629.15000004</v>
      </c>
      <c r="D22" s="208">
        <f t="shared" ref="D22:D26" si="5">SUM(C22)*1.03</f>
        <v>370212518.02450007</v>
      </c>
      <c r="E22" s="208">
        <f t="shared" ref="E22:E26" si="6">SUM(D22)*1.03</f>
        <v>381318893.56523508</v>
      </c>
      <c r="F22" s="208">
        <f t="shared" ref="F22:F26" si="7">SUM(E22)*1.03</f>
        <v>392758460.37219214</v>
      </c>
      <c r="G22" s="208">
        <f t="shared" ref="G22:G26" si="8">SUM(F22)*1.03</f>
        <v>404541214.18335789</v>
      </c>
    </row>
    <row r="23" spans="1:7" x14ac:dyDescent="0.2">
      <c r="A23" s="363" t="s">
        <v>465</v>
      </c>
      <c r="B23" s="208">
        <v>0</v>
      </c>
      <c r="C23" s="208">
        <f t="shared" si="4"/>
        <v>0</v>
      </c>
      <c r="D23" s="208">
        <f t="shared" si="5"/>
        <v>0</v>
      </c>
      <c r="E23" s="208">
        <f t="shared" si="6"/>
        <v>0</v>
      </c>
      <c r="F23" s="208">
        <f t="shared" si="7"/>
        <v>0</v>
      </c>
      <c r="G23" s="208">
        <f t="shared" si="8"/>
        <v>0</v>
      </c>
    </row>
    <row r="24" spans="1:7" x14ac:dyDescent="0.2">
      <c r="A24" s="363" t="s">
        <v>466</v>
      </c>
      <c r="B24" s="208">
        <v>0</v>
      </c>
      <c r="C24" s="208">
        <f t="shared" si="4"/>
        <v>0</v>
      </c>
      <c r="D24" s="208">
        <f t="shared" si="5"/>
        <v>0</v>
      </c>
      <c r="E24" s="208">
        <f t="shared" si="6"/>
        <v>0</v>
      </c>
      <c r="F24" s="208">
        <f t="shared" si="7"/>
        <v>0</v>
      </c>
      <c r="G24" s="208">
        <f t="shared" si="8"/>
        <v>0</v>
      </c>
    </row>
    <row r="25" spans="1:7" ht="30" x14ac:dyDescent="0.2">
      <c r="A25" s="365" t="s">
        <v>467</v>
      </c>
      <c r="B25" s="208">
        <v>0</v>
      </c>
      <c r="C25" s="208">
        <f t="shared" si="4"/>
        <v>0</v>
      </c>
      <c r="D25" s="208">
        <f t="shared" si="5"/>
        <v>0</v>
      </c>
      <c r="E25" s="208">
        <f t="shared" si="6"/>
        <v>0</v>
      </c>
      <c r="F25" s="208">
        <f t="shared" si="7"/>
        <v>0</v>
      </c>
      <c r="G25" s="208">
        <f t="shared" si="8"/>
        <v>0</v>
      </c>
    </row>
    <row r="26" spans="1:7" x14ac:dyDescent="0.2">
      <c r="A26" s="365" t="s">
        <v>468</v>
      </c>
      <c r="B26" s="208">
        <v>485500</v>
      </c>
      <c r="C26" s="208">
        <f t="shared" si="4"/>
        <v>500065</v>
      </c>
      <c r="D26" s="208">
        <f t="shared" si="5"/>
        <v>515066.95</v>
      </c>
      <c r="E26" s="208">
        <f t="shared" si="6"/>
        <v>530518.95850000007</v>
      </c>
      <c r="F26" s="208">
        <f t="shared" si="7"/>
        <v>546434.52725500008</v>
      </c>
      <c r="G26" s="208">
        <f t="shared" si="8"/>
        <v>562827.56307265011</v>
      </c>
    </row>
    <row r="27" spans="1:7" x14ac:dyDescent="0.2">
      <c r="A27" s="369" t="s">
        <v>462</v>
      </c>
      <c r="B27" s="208" t="s">
        <v>603</v>
      </c>
      <c r="C27" s="208"/>
      <c r="D27" s="368"/>
      <c r="E27" s="368"/>
      <c r="F27" s="368"/>
      <c r="G27" s="368"/>
    </row>
    <row r="28" spans="1:7" ht="15.75" x14ac:dyDescent="0.2">
      <c r="A28" s="367" t="s">
        <v>469</v>
      </c>
      <c r="B28" s="208">
        <v>0</v>
      </c>
      <c r="C28" s="208">
        <f t="shared" si="4"/>
        <v>0</v>
      </c>
      <c r="D28" s="362">
        <f t="shared" ref="D28:G28" si="9">SUM(D29)</f>
        <v>0</v>
      </c>
      <c r="E28" s="362">
        <f t="shared" si="9"/>
        <v>0</v>
      </c>
      <c r="F28" s="362">
        <f t="shared" si="9"/>
        <v>0</v>
      </c>
      <c r="G28" s="362">
        <f t="shared" si="9"/>
        <v>0</v>
      </c>
    </row>
    <row r="29" spans="1:7" x14ac:dyDescent="0.2">
      <c r="A29" s="363" t="s">
        <v>470</v>
      </c>
      <c r="B29" s="208">
        <v>0</v>
      </c>
      <c r="C29" s="208">
        <f t="shared" si="4"/>
        <v>0</v>
      </c>
      <c r="D29" s="368">
        <v>0</v>
      </c>
      <c r="E29" s="368">
        <v>0</v>
      </c>
      <c r="F29" s="368">
        <v>0</v>
      </c>
      <c r="G29" s="368">
        <v>0</v>
      </c>
    </row>
    <row r="30" spans="1:7" x14ac:dyDescent="0.2">
      <c r="A30" s="370" t="s">
        <v>462</v>
      </c>
      <c r="B30" s="371"/>
      <c r="C30" s="371"/>
      <c r="D30" s="371"/>
      <c r="E30" s="371"/>
      <c r="F30" s="371"/>
      <c r="G30" s="371"/>
    </row>
    <row r="31" spans="1:7" ht="14.45" customHeight="1" x14ac:dyDescent="0.2">
      <c r="A31" s="367" t="s">
        <v>471</v>
      </c>
      <c r="B31" s="379">
        <f>B21+B7+B28</f>
        <v>1137907129.6599998</v>
      </c>
      <c r="C31" s="379">
        <f t="shared" ref="C31:G31" si="10">C21+C7+C28</f>
        <v>1172044343.5498002</v>
      </c>
      <c r="D31" s="379">
        <f t="shared" si="10"/>
        <v>1207205673.8562942</v>
      </c>
      <c r="E31" s="379">
        <f t="shared" si="10"/>
        <v>1243421844.0719831</v>
      </c>
      <c r="F31" s="379">
        <f t="shared" si="10"/>
        <v>1280724499.3941426</v>
      </c>
      <c r="G31" s="379">
        <f t="shared" si="10"/>
        <v>1319146234.375967</v>
      </c>
    </row>
    <row r="32" spans="1:7" ht="14.45" customHeight="1" x14ac:dyDescent="0.2">
      <c r="A32" s="370"/>
      <c r="B32" s="372"/>
      <c r="C32" s="372"/>
      <c r="D32" s="372"/>
      <c r="E32" s="372"/>
      <c r="F32" s="372"/>
      <c r="G32" s="372"/>
    </row>
    <row r="33" spans="1:7" ht="15.75" x14ac:dyDescent="0.25">
      <c r="A33" s="373" t="s">
        <v>297</v>
      </c>
      <c r="B33" s="374"/>
      <c r="C33" s="374"/>
      <c r="D33" s="374"/>
      <c r="E33" s="374"/>
      <c r="F33" s="374"/>
      <c r="G33" s="374"/>
    </row>
    <row r="34" spans="1:7" ht="30" x14ac:dyDescent="0.2">
      <c r="A34" s="375" t="s">
        <v>472</v>
      </c>
      <c r="B34" s="376">
        <v>0</v>
      </c>
      <c r="C34" s="376">
        <v>0</v>
      </c>
      <c r="D34" s="376">
        <v>0</v>
      </c>
      <c r="E34" s="376">
        <v>0</v>
      </c>
      <c r="F34" s="376">
        <v>0</v>
      </c>
      <c r="G34" s="376">
        <v>0</v>
      </c>
    </row>
    <row r="35" spans="1:7" ht="30" x14ac:dyDescent="0.2">
      <c r="A35" s="375" t="s">
        <v>299</v>
      </c>
      <c r="B35" s="376">
        <v>0</v>
      </c>
      <c r="C35" s="376">
        <v>0</v>
      </c>
      <c r="D35" s="376">
        <v>0</v>
      </c>
      <c r="E35" s="376">
        <v>0</v>
      </c>
      <c r="F35" s="376">
        <v>0</v>
      </c>
      <c r="G35" s="376">
        <v>0</v>
      </c>
    </row>
    <row r="36" spans="1:7" ht="15.75" x14ac:dyDescent="0.25">
      <c r="A36" s="373" t="s">
        <v>473</v>
      </c>
      <c r="B36" s="377">
        <v>0</v>
      </c>
      <c r="C36" s="377">
        <v>0</v>
      </c>
      <c r="D36" s="377">
        <v>0</v>
      </c>
      <c r="E36" s="377">
        <v>0</v>
      </c>
      <c r="F36" s="377">
        <v>0</v>
      </c>
      <c r="G36" s="377">
        <v>0</v>
      </c>
    </row>
    <row r="37" spans="1:7" x14ac:dyDescent="0.2">
      <c r="A37" s="378"/>
      <c r="B37" s="378"/>
      <c r="C37" s="378"/>
      <c r="D37" s="378"/>
      <c r="E37" s="378"/>
      <c r="F37" s="378"/>
      <c r="G37" s="378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30:C31 C21:G21 D27:G31">
      <formula1>-1.79769313486231E+100</formula1>
      <formula2>1.79769313486231E+100</formula2>
    </dataValidation>
  </dataValidations>
  <pageMargins left="0.31496062992125984" right="0.31496062992125984" top="0.74803149606299213" bottom="0.74803149606299213" header="0.31496062992125984" footer="0.31496062992125984"/>
  <pageSetup scale="65" orientation="landscape" r:id="rId1"/>
  <ignoredErrors>
    <ignoredError sqref="B7:G7 B30:G31 C20:G21 D27:G29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N35" sqref="N35"/>
    </sheetView>
  </sheetViews>
  <sheetFormatPr baseColWidth="10" defaultColWidth="11" defaultRowHeight="14.25" x14ac:dyDescent="0.2"/>
  <cols>
    <col min="1" max="1" width="68.85546875" style="336" bestFit="1" customWidth="1"/>
    <col min="2" max="2" width="19" style="336" customWidth="1"/>
    <col min="3" max="3" width="19.85546875" style="336" customWidth="1"/>
    <col min="4" max="4" width="20.85546875" style="336" bestFit="1" customWidth="1"/>
    <col min="5" max="5" width="20.140625" style="336" customWidth="1"/>
    <col min="6" max="6" width="19.7109375" style="336" customWidth="1"/>
    <col min="7" max="7" width="19.5703125" style="336" bestFit="1" customWidth="1"/>
    <col min="8" max="16384" width="11" style="336"/>
  </cols>
  <sheetData>
    <row r="1" spans="1:7" ht="41.1" customHeight="1" x14ac:dyDescent="0.2">
      <c r="A1" s="412" t="s">
        <v>474</v>
      </c>
      <c r="B1" s="413"/>
      <c r="C1" s="413"/>
      <c r="D1" s="413"/>
      <c r="E1" s="413"/>
      <c r="F1" s="413"/>
      <c r="G1" s="414"/>
    </row>
    <row r="2" spans="1:7" ht="15" x14ac:dyDescent="0.2">
      <c r="A2" s="415" t="str">
        <f>'Formato 1'!A2</f>
        <v>Municipio de Salamanca, Guanajuato.</v>
      </c>
      <c r="B2" s="416"/>
      <c r="C2" s="416"/>
      <c r="D2" s="416"/>
      <c r="E2" s="416"/>
      <c r="F2" s="416"/>
      <c r="G2" s="417"/>
    </row>
    <row r="3" spans="1:7" ht="15" x14ac:dyDescent="0.2">
      <c r="A3" s="418" t="s">
        <v>475</v>
      </c>
      <c r="B3" s="419"/>
      <c r="C3" s="419"/>
      <c r="D3" s="419"/>
      <c r="E3" s="419"/>
      <c r="F3" s="419"/>
      <c r="G3" s="420"/>
    </row>
    <row r="4" spans="1:7" ht="15" x14ac:dyDescent="0.2">
      <c r="A4" s="418" t="s">
        <v>2</v>
      </c>
      <c r="B4" s="419"/>
      <c r="C4" s="419"/>
      <c r="D4" s="419"/>
      <c r="E4" s="419"/>
      <c r="F4" s="419"/>
      <c r="G4" s="420"/>
    </row>
    <row r="5" spans="1:7" ht="15" x14ac:dyDescent="0.2">
      <c r="A5" s="421" t="s">
        <v>447</v>
      </c>
      <c r="B5" s="422"/>
      <c r="C5" s="422"/>
      <c r="D5" s="422"/>
      <c r="E5" s="422"/>
      <c r="F5" s="422"/>
      <c r="G5" s="423"/>
    </row>
    <row r="6" spans="1:7" ht="15" x14ac:dyDescent="0.2">
      <c r="A6" s="337" t="s">
        <v>448</v>
      </c>
      <c r="B6" s="338">
        <v>2025</v>
      </c>
      <c r="C6" s="339">
        <v>2026</v>
      </c>
      <c r="D6" s="339">
        <v>2027</v>
      </c>
      <c r="E6" s="339">
        <v>2028</v>
      </c>
      <c r="F6" s="339">
        <v>2029</v>
      </c>
      <c r="G6" s="339">
        <v>2030</v>
      </c>
    </row>
    <row r="7" spans="1:7" ht="15.75" customHeight="1" x14ac:dyDescent="0.2">
      <c r="A7" s="340" t="s">
        <v>476</v>
      </c>
      <c r="B7" s="341">
        <f t="shared" ref="B7:G7" si="0">SUM(B8:B16)</f>
        <v>765445550.69000006</v>
      </c>
      <c r="C7" s="341">
        <f t="shared" si="0"/>
        <v>796063372.72000003</v>
      </c>
      <c r="D7" s="341">
        <f t="shared" si="0"/>
        <v>827905907.62</v>
      </c>
      <c r="E7" s="341">
        <f t="shared" si="0"/>
        <v>861022143.94000006</v>
      </c>
      <c r="F7" s="341">
        <f t="shared" si="0"/>
        <v>895463029.68000007</v>
      </c>
      <c r="G7" s="341">
        <f t="shared" si="0"/>
        <v>931281550.87</v>
      </c>
    </row>
    <row r="8" spans="1:7" x14ac:dyDescent="0.2">
      <c r="A8" s="342" t="s">
        <v>477</v>
      </c>
      <c r="B8" s="343">
        <v>376980305.44999999</v>
      </c>
      <c r="C8" s="343">
        <v>392059517.67000002</v>
      </c>
      <c r="D8" s="343">
        <v>407741898.37</v>
      </c>
      <c r="E8" s="343">
        <v>424051574.31</v>
      </c>
      <c r="F8" s="343">
        <v>441013637.27999997</v>
      </c>
      <c r="G8" s="343">
        <v>458654182.76999998</v>
      </c>
    </row>
    <row r="9" spans="1:7" ht="15.75" customHeight="1" x14ac:dyDescent="0.2">
      <c r="A9" s="342" t="s">
        <v>478</v>
      </c>
      <c r="B9" s="343">
        <v>56422030.829999998</v>
      </c>
      <c r="C9" s="343">
        <v>58678912.060000002</v>
      </c>
      <c r="D9" s="343">
        <v>61026068.549999997</v>
      </c>
      <c r="E9" s="343">
        <v>63467111.289999999</v>
      </c>
      <c r="F9" s="343">
        <v>66005795.740000002</v>
      </c>
      <c r="G9" s="343">
        <v>68646027.569999993</v>
      </c>
    </row>
    <row r="10" spans="1:7" x14ac:dyDescent="0.2">
      <c r="A10" s="342" t="s">
        <v>479</v>
      </c>
      <c r="B10" s="343">
        <v>131053598.68000001</v>
      </c>
      <c r="C10" s="343">
        <v>136295742.63</v>
      </c>
      <c r="D10" s="343">
        <v>141747572.33000001</v>
      </c>
      <c r="E10" s="343">
        <v>147417475.22999999</v>
      </c>
      <c r="F10" s="343">
        <v>153314174.22999999</v>
      </c>
      <c r="G10" s="343">
        <v>159446741.19999999</v>
      </c>
    </row>
    <row r="11" spans="1:7" x14ac:dyDescent="0.2">
      <c r="A11" s="342" t="s">
        <v>480</v>
      </c>
      <c r="B11" s="343">
        <v>153489615.72999999</v>
      </c>
      <c r="C11" s="343">
        <v>159629200.36000001</v>
      </c>
      <c r="D11" s="343">
        <v>166014368.37</v>
      </c>
      <c r="E11" s="343">
        <v>172654943.11000001</v>
      </c>
      <c r="F11" s="343">
        <v>179561140.83000001</v>
      </c>
      <c r="G11" s="343">
        <v>186743586.47</v>
      </c>
    </row>
    <row r="12" spans="1:7" x14ac:dyDescent="0.2">
      <c r="A12" s="342" t="s">
        <v>481</v>
      </c>
      <c r="B12" s="343">
        <v>0</v>
      </c>
      <c r="C12" s="343">
        <v>0</v>
      </c>
      <c r="D12" s="343">
        <v>0</v>
      </c>
      <c r="E12" s="343">
        <v>0</v>
      </c>
      <c r="F12" s="343">
        <v>0</v>
      </c>
      <c r="G12" s="343">
        <v>0</v>
      </c>
    </row>
    <row r="13" spans="1:7" x14ac:dyDescent="0.2">
      <c r="A13" s="342" t="s">
        <v>482</v>
      </c>
      <c r="B13" s="343">
        <v>37500000</v>
      </c>
      <c r="C13" s="343">
        <v>39000000</v>
      </c>
      <c r="D13" s="343">
        <v>40560000</v>
      </c>
      <c r="E13" s="343">
        <v>42182400</v>
      </c>
      <c r="F13" s="343">
        <v>43869696</v>
      </c>
      <c r="G13" s="343">
        <v>45624483.840000004</v>
      </c>
    </row>
    <row r="14" spans="1:7" x14ac:dyDescent="0.2">
      <c r="A14" s="344" t="s">
        <v>483</v>
      </c>
      <c r="B14" s="343">
        <v>10000000</v>
      </c>
      <c r="C14" s="343">
        <v>10400000</v>
      </c>
      <c r="D14" s="343">
        <v>10816000</v>
      </c>
      <c r="E14" s="343">
        <v>11248640</v>
      </c>
      <c r="F14" s="343">
        <v>11698585.6</v>
      </c>
      <c r="G14" s="343">
        <v>12166529.02</v>
      </c>
    </row>
    <row r="15" spans="1:7" x14ac:dyDescent="0.2">
      <c r="A15" s="342" t="s">
        <v>484</v>
      </c>
      <c r="B15" s="343">
        <v>0</v>
      </c>
      <c r="C15" s="343">
        <v>0</v>
      </c>
      <c r="D15" s="343">
        <v>0</v>
      </c>
      <c r="E15" s="343">
        <v>0</v>
      </c>
      <c r="F15" s="343">
        <v>0</v>
      </c>
      <c r="G15" s="343">
        <v>0</v>
      </c>
    </row>
    <row r="16" spans="1:7" x14ac:dyDescent="0.2">
      <c r="A16" s="342" t="s">
        <v>485</v>
      </c>
      <c r="B16" s="343">
        <v>0</v>
      </c>
      <c r="C16" s="343">
        <v>0</v>
      </c>
      <c r="D16" s="343">
        <v>0</v>
      </c>
      <c r="E16" s="343">
        <v>0</v>
      </c>
      <c r="F16" s="343">
        <v>0</v>
      </c>
      <c r="G16" s="343">
        <v>0</v>
      </c>
    </row>
    <row r="17" spans="1:7" x14ac:dyDescent="0.2">
      <c r="A17" s="342"/>
      <c r="B17" s="343"/>
      <c r="C17" s="343"/>
      <c r="D17" s="343"/>
      <c r="E17" s="343"/>
      <c r="F17" s="343"/>
      <c r="G17" s="343"/>
    </row>
    <row r="18" spans="1:7" ht="15" x14ac:dyDescent="0.2">
      <c r="A18" s="346" t="s">
        <v>486</v>
      </c>
      <c r="B18" s="341">
        <f>SUM(B19:B27)</f>
        <v>344723280.51999998</v>
      </c>
      <c r="C18" s="341">
        <f t="shared" ref="C18:G18" si="1">SUM(C19:C27)</f>
        <v>358512211.73000002</v>
      </c>
      <c r="D18" s="341">
        <f t="shared" si="1"/>
        <v>372852700.22000003</v>
      </c>
      <c r="E18" s="341">
        <f t="shared" si="1"/>
        <v>387766808.23000002</v>
      </c>
      <c r="F18" s="341">
        <f t="shared" si="1"/>
        <v>403277480.54000002</v>
      </c>
      <c r="G18" s="341">
        <f t="shared" si="1"/>
        <v>419408579.77999997</v>
      </c>
    </row>
    <row r="19" spans="1:7" x14ac:dyDescent="0.2">
      <c r="A19" s="342" t="s">
        <v>477</v>
      </c>
      <c r="B19" s="347">
        <v>129703080.86</v>
      </c>
      <c r="C19" s="347">
        <v>134891204.09</v>
      </c>
      <c r="D19" s="347">
        <v>140286852.25999999</v>
      </c>
      <c r="E19" s="347">
        <v>145898326.34999999</v>
      </c>
      <c r="F19" s="347">
        <v>151734259.40000001</v>
      </c>
      <c r="G19" s="347">
        <v>157803629.78</v>
      </c>
    </row>
    <row r="20" spans="1:7" x14ac:dyDescent="0.2">
      <c r="A20" s="342" t="s">
        <v>478</v>
      </c>
      <c r="B20" s="347">
        <v>49174392.259999998</v>
      </c>
      <c r="C20" s="347">
        <v>51141367.950000003</v>
      </c>
      <c r="D20" s="347">
        <v>53187022.670000002</v>
      </c>
      <c r="E20" s="347">
        <v>55314503.579999998</v>
      </c>
      <c r="F20" s="347">
        <v>57527083.719999999</v>
      </c>
      <c r="G20" s="347">
        <v>59828167.07</v>
      </c>
    </row>
    <row r="21" spans="1:7" x14ac:dyDescent="0.2">
      <c r="A21" s="342" t="s">
        <v>479</v>
      </c>
      <c r="B21" s="347">
        <v>4761674.62</v>
      </c>
      <c r="C21" s="347">
        <v>4952141.5999999996</v>
      </c>
      <c r="D21" s="347">
        <v>5150227.2699999996</v>
      </c>
      <c r="E21" s="347">
        <v>5356236.3600000003</v>
      </c>
      <c r="F21" s="347">
        <v>5570485.8099999996</v>
      </c>
      <c r="G21" s="347">
        <v>5793305.25</v>
      </c>
    </row>
    <row r="22" spans="1:7" x14ac:dyDescent="0.2">
      <c r="A22" s="342" t="s">
        <v>480</v>
      </c>
      <c r="B22" s="347">
        <v>0</v>
      </c>
      <c r="C22" s="347">
        <v>0</v>
      </c>
      <c r="D22" s="347">
        <v>0</v>
      </c>
      <c r="E22" s="347">
        <v>0</v>
      </c>
      <c r="F22" s="347">
        <v>0</v>
      </c>
      <c r="G22" s="347">
        <v>0</v>
      </c>
    </row>
    <row r="23" spans="1:7" x14ac:dyDescent="0.2">
      <c r="A23" s="344" t="s">
        <v>481</v>
      </c>
      <c r="B23" s="347">
        <v>19876026.68</v>
      </c>
      <c r="C23" s="347">
        <v>20671067.75</v>
      </c>
      <c r="D23" s="347">
        <v>21497910.460000001</v>
      </c>
      <c r="E23" s="347">
        <v>22357826.879999999</v>
      </c>
      <c r="F23" s="347">
        <v>23252139.949999999</v>
      </c>
      <c r="G23" s="347">
        <v>24182225.550000001</v>
      </c>
    </row>
    <row r="24" spans="1:7" x14ac:dyDescent="0.2">
      <c r="A24" s="344" t="s">
        <v>482</v>
      </c>
      <c r="B24" s="347">
        <v>125458106.09999999</v>
      </c>
      <c r="C24" s="347">
        <v>130476430.34</v>
      </c>
      <c r="D24" s="347">
        <v>135695487.56</v>
      </c>
      <c r="E24" s="347">
        <v>141123307.06</v>
      </c>
      <c r="F24" s="347">
        <v>146768239.34</v>
      </c>
      <c r="G24" s="347">
        <v>152638968.91999999</v>
      </c>
    </row>
    <row r="25" spans="1:7" x14ac:dyDescent="0.2">
      <c r="A25" s="344" t="s">
        <v>483</v>
      </c>
      <c r="B25" s="347">
        <v>0</v>
      </c>
      <c r="C25" s="347">
        <v>0</v>
      </c>
      <c r="D25" s="347">
        <v>0</v>
      </c>
      <c r="E25" s="347">
        <v>0</v>
      </c>
      <c r="F25" s="347">
        <v>0</v>
      </c>
      <c r="G25" s="347">
        <v>0</v>
      </c>
    </row>
    <row r="26" spans="1:7" x14ac:dyDescent="0.2">
      <c r="A26" s="344" t="s">
        <v>487</v>
      </c>
      <c r="B26" s="347">
        <v>0</v>
      </c>
      <c r="C26" s="347">
        <v>0</v>
      </c>
      <c r="D26" s="347">
        <v>0</v>
      </c>
      <c r="E26" s="347">
        <v>0</v>
      </c>
      <c r="F26" s="347">
        <v>0</v>
      </c>
      <c r="G26" s="347">
        <v>0</v>
      </c>
    </row>
    <row r="27" spans="1:7" x14ac:dyDescent="0.2">
      <c r="A27" s="344" t="s">
        <v>485</v>
      </c>
      <c r="B27" s="347">
        <v>15750000</v>
      </c>
      <c r="C27" s="347">
        <v>16380000</v>
      </c>
      <c r="D27" s="347">
        <v>17035200</v>
      </c>
      <c r="E27" s="347">
        <v>17716608</v>
      </c>
      <c r="F27" s="347">
        <v>18425272.32</v>
      </c>
      <c r="G27" s="347">
        <v>19162283.210000001</v>
      </c>
    </row>
    <row r="28" spans="1:7" x14ac:dyDescent="0.2">
      <c r="A28" s="349" t="s">
        <v>462</v>
      </c>
      <c r="B28" s="350"/>
      <c r="C28" s="350"/>
      <c r="D28" s="350"/>
      <c r="E28" s="350"/>
      <c r="F28" s="350"/>
      <c r="G28" s="350"/>
    </row>
    <row r="29" spans="1:7" ht="14.45" customHeight="1" x14ac:dyDescent="0.2">
      <c r="A29" s="346" t="s">
        <v>488</v>
      </c>
      <c r="B29" s="341">
        <f>B18+B7</f>
        <v>1110168831.21</v>
      </c>
      <c r="C29" s="341">
        <f t="shared" ref="C29:G29" si="2">C18+C7</f>
        <v>1154575584.45</v>
      </c>
      <c r="D29" s="341">
        <f t="shared" si="2"/>
        <v>1200758607.8400002</v>
      </c>
      <c r="E29" s="341">
        <f t="shared" si="2"/>
        <v>1248788952.1700001</v>
      </c>
      <c r="F29" s="341">
        <f t="shared" si="2"/>
        <v>1298740510.22</v>
      </c>
      <c r="G29" s="341">
        <f t="shared" si="2"/>
        <v>1350690130.6500001</v>
      </c>
    </row>
    <row r="30" spans="1:7" x14ac:dyDescent="0.2">
      <c r="A30" s="356"/>
      <c r="B30" s="356"/>
      <c r="C30" s="356"/>
      <c r="D30" s="356"/>
      <c r="E30" s="356"/>
      <c r="F30" s="356"/>
      <c r="G30" s="356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31496062992125984" right="0.31496062992125984" top="0.74803149606299213" bottom="0.74803149606299213" header="0.31496062992125984" footer="0.31496062992125984"/>
  <pageSetup scale="70" orientation="landscape" r:id="rId1"/>
  <ignoredErrors>
    <ignoredError sqref="B7:G7 B28:G28 B18:G18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zoomScale="75" zoomScaleNormal="75" workbookViewId="0">
      <selection activeCell="C12" sqref="C12"/>
    </sheetView>
  </sheetViews>
  <sheetFormatPr baseColWidth="10" defaultColWidth="11" defaultRowHeight="14.25" x14ac:dyDescent="0.2"/>
  <cols>
    <col min="1" max="1" width="68.85546875" style="336" bestFit="1" customWidth="1"/>
    <col min="2" max="2" width="21.85546875" style="336" bestFit="1" customWidth="1"/>
    <col min="3" max="3" width="18.7109375" style="336" customWidth="1"/>
    <col min="4" max="4" width="20.140625" style="336" customWidth="1"/>
    <col min="5" max="5" width="19.42578125" style="336" customWidth="1"/>
    <col min="6" max="6" width="22.28515625" style="336" bestFit="1" customWidth="1"/>
    <col min="7" max="7" width="17.42578125" style="336" customWidth="1"/>
    <col min="8" max="16384" width="11" style="336"/>
  </cols>
  <sheetData>
    <row r="1" spans="1:7" ht="41.1" customHeight="1" x14ac:dyDescent="0.2">
      <c r="A1" s="412" t="s">
        <v>489</v>
      </c>
      <c r="B1" s="413"/>
      <c r="C1" s="413"/>
      <c r="D1" s="413"/>
      <c r="E1" s="413"/>
      <c r="F1" s="413"/>
      <c r="G1" s="414"/>
    </row>
    <row r="2" spans="1:7" ht="15" x14ac:dyDescent="0.2">
      <c r="A2" s="415" t="str">
        <f>'Formato 1'!A2</f>
        <v>Municipio de Salamanca, Guanajuato.</v>
      </c>
      <c r="B2" s="416"/>
      <c r="C2" s="416"/>
      <c r="D2" s="416"/>
      <c r="E2" s="416"/>
      <c r="F2" s="416"/>
      <c r="G2" s="417"/>
    </row>
    <row r="3" spans="1:7" ht="15" x14ac:dyDescent="0.2">
      <c r="A3" s="418" t="s">
        <v>490</v>
      </c>
      <c r="B3" s="419"/>
      <c r="C3" s="419"/>
      <c r="D3" s="419"/>
      <c r="E3" s="419"/>
      <c r="F3" s="419"/>
      <c r="G3" s="420"/>
    </row>
    <row r="4" spans="1:7" ht="15" x14ac:dyDescent="0.2">
      <c r="A4" s="418" t="s">
        <v>2</v>
      </c>
      <c r="B4" s="419"/>
      <c r="C4" s="419"/>
      <c r="D4" s="419"/>
      <c r="E4" s="419"/>
      <c r="F4" s="419"/>
      <c r="G4" s="420"/>
    </row>
    <row r="5" spans="1:7" ht="96.75" customHeight="1" x14ac:dyDescent="0.2">
      <c r="A5" s="337" t="s">
        <v>491</v>
      </c>
      <c r="B5" s="338">
        <v>2020</v>
      </c>
      <c r="C5" s="339">
        <v>2021</v>
      </c>
      <c r="D5" s="339">
        <v>2022</v>
      </c>
      <c r="E5" s="339">
        <v>2023</v>
      </c>
      <c r="F5" s="339">
        <v>2024</v>
      </c>
      <c r="G5" s="339" t="s">
        <v>604</v>
      </c>
    </row>
    <row r="6" spans="1:7" ht="15.75" customHeight="1" x14ac:dyDescent="0.2">
      <c r="A6" s="340" t="s">
        <v>492</v>
      </c>
      <c r="B6" s="341">
        <f>SUM(B7:B18)</f>
        <v>535921583.13</v>
      </c>
      <c r="C6" s="341">
        <f t="shared" ref="C6:G6" si="0">SUM(C7:C18)</f>
        <v>572023705.78999996</v>
      </c>
      <c r="D6" s="341">
        <f t="shared" si="0"/>
        <v>704638930.95000005</v>
      </c>
      <c r="E6" s="341">
        <f t="shared" si="0"/>
        <v>716098560.39999998</v>
      </c>
      <c r="F6" s="341">
        <f t="shared" si="0"/>
        <v>752853273.22000003</v>
      </c>
      <c r="G6" s="341">
        <f t="shared" si="0"/>
        <v>800462125.29000008</v>
      </c>
    </row>
    <row r="7" spans="1:7" x14ac:dyDescent="0.2">
      <c r="A7" s="342" t="s">
        <v>450</v>
      </c>
      <c r="B7" s="343">
        <v>99192160.329999998</v>
      </c>
      <c r="C7" s="343">
        <v>124208109.48</v>
      </c>
      <c r="D7" s="343">
        <v>132866858.98999999</v>
      </c>
      <c r="E7" s="343">
        <v>120312420.06999999</v>
      </c>
      <c r="F7" s="343">
        <v>136382470.44</v>
      </c>
      <c r="G7" s="343">
        <v>144490134.21000001</v>
      </c>
    </row>
    <row r="8" spans="1:7" ht="15.75" customHeight="1" x14ac:dyDescent="0.2">
      <c r="A8" s="342" t="s">
        <v>451</v>
      </c>
      <c r="B8" s="343">
        <v>0</v>
      </c>
      <c r="C8" s="343">
        <v>0</v>
      </c>
      <c r="D8" s="343">
        <v>0</v>
      </c>
      <c r="E8" s="343">
        <v>0</v>
      </c>
      <c r="F8" s="343">
        <v>0</v>
      </c>
      <c r="G8" s="343">
        <v>0</v>
      </c>
    </row>
    <row r="9" spans="1:7" x14ac:dyDescent="0.2">
      <c r="A9" s="342" t="s">
        <v>452</v>
      </c>
      <c r="B9" s="343">
        <v>0</v>
      </c>
      <c r="C9" s="343">
        <v>0</v>
      </c>
      <c r="D9" s="343">
        <v>0</v>
      </c>
      <c r="E9" s="343">
        <v>0</v>
      </c>
      <c r="F9" s="343">
        <v>0</v>
      </c>
      <c r="G9" s="343">
        <v>0</v>
      </c>
    </row>
    <row r="10" spans="1:7" x14ac:dyDescent="0.2">
      <c r="A10" s="342" t="s">
        <v>453</v>
      </c>
      <c r="B10" s="343">
        <v>60049149.810000002</v>
      </c>
      <c r="C10" s="343">
        <v>65434635.079999998</v>
      </c>
      <c r="D10" s="343">
        <v>67809926.689999998</v>
      </c>
      <c r="E10" s="343">
        <v>79733581.269999996</v>
      </c>
      <c r="F10" s="343">
        <v>67769303.349999994</v>
      </c>
      <c r="G10" s="343">
        <v>81036605.010000005</v>
      </c>
    </row>
    <row r="11" spans="1:7" x14ac:dyDescent="0.2">
      <c r="A11" s="342" t="s">
        <v>454</v>
      </c>
      <c r="B11" s="343">
        <v>1864287.78</v>
      </c>
      <c r="C11" s="343">
        <v>4210954.9400000004</v>
      </c>
      <c r="D11" s="343">
        <v>6851074.25</v>
      </c>
      <c r="E11" s="343">
        <v>18515438.280000001</v>
      </c>
      <c r="F11" s="343">
        <v>22761837.670000002</v>
      </c>
      <c r="G11" s="343">
        <v>21237559.870000001</v>
      </c>
    </row>
    <row r="12" spans="1:7" x14ac:dyDescent="0.2">
      <c r="A12" s="342" t="s">
        <v>455</v>
      </c>
      <c r="B12" s="343">
        <v>8058368.54</v>
      </c>
      <c r="C12" s="343">
        <v>10104362.039999999</v>
      </c>
      <c r="D12" s="343">
        <v>15687209.380000001</v>
      </c>
      <c r="E12" s="343">
        <v>13458625.25</v>
      </c>
      <c r="F12" s="343">
        <v>17878025.77</v>
      </c>
      <c r="G12" s="343">
        <v>20882584.420000002</v>
      </c>
    </row>
    <row r="13" spans="1:7" x14ac:dyDescent="0.2">
      <c r="A13" s="344" t="s">
        <v>456</v>
      </c>
      <c r="B13" s="343">
        <v>0</v>
      </c>
      <c r="C13" s="343">
        <v>0</v>
      </c>
      <c r="D13" s="343">
        <v>0</v>
      </c>
      <c r="E13" s="343">
        <v>0</v>
      </c>
      <c r="F13" s="343">
        <v>0</v>
      </c>
      <c r="G13" s="343">
        <v>0</v>
      </c>
    </row>
    <row r="14" spans="1:7" x14ac:dyDescent="0.2">
      <c r="A14" s="342" t="s">
        <v>457</v>
      </c>
      <c r="B14" s="343">
        <v>356898375.42000002</v>
      </c>
      <c r="C14" s="343">
        <v>338357911.31999999</v>
      </c>
      <c r="D14" s="343">
        <v>431251635.06999999</v>
      </c>
      <c r="E14" s="343">
        <v>445650617.19</v>
      </c>
      <c r="F14" s="343">
        <v>455491298.56</v>
      </c>
      <c r="G14" s="343">
        <v>494222978.07999998</v>
      </c>
    </row>
    <row r="15" spans="1:7" x14ac:dyDescent="0.2">
      <c r="A15" s="342" t="s">
        <v>458</v>
      </c>
      <c r="B15" s="343">
        <v>3855674.83</v>
      </c>
      <c r="C15" s="343">
        <v>6127649.1399999997</v>
      </c>
      <c r="D15" s="343">
        <v>7919988.4699999997</v>
      </c>
      <c r="E15" s="343">
        <v>6611577.7599999998</v>
      </c>
      <c r="F15" s="343">
        <v>6333034.8300000001</v>
      </c>
      <c r="G15" s="343">
        <v>15091845.189999999</v>
      </c>
    </row>
    <row r="16" spans="1:7" x14ac:dyDescent="0.2">
      <c r="A16" s="342" t="s">
        <v>459</v>
      </c>
      <c r="B16" s="343">
        <v>0</v>
      </c>
      <c r="C16" s="343">
        <v>0</v>
      </c>
      <c r="D16" s="343">
        <v>0</v>
      </c>
      <c r="E16" s="343">
        <v>31813512.940000001</v>
      </c>
      <c r="F16" s="343">
        <v>46237302.600000001</v>
      </c>
      <c r="G16" s="343">
        <v>23500418.510000002</v>
      </c>
    </row>
    <row r="17" spans="1:7" x14ac:dyDescent="0.2">
      <c r="A17" s="342" t="s">
        <v>460</v>
      </c>
      <c r="B17" s="343">
        <v>6003566.4199999999</v>
      </c>
      <c r="C17" s="343">
        <v>23580083.789999999</v>
      </c>
      <c r="D17" s="343">
        <v>42252238.100000001</v>
      </c>
      <c r="E17" s="343">
        <v>2787.64</v>
      </c>
      <c r="F17" s="343">
        <v>0</v>
      </c>
      <c r="G17" s="343">
        <v>0</v>
      </c>
    </row>
    <row r="18" spans="1:7" x14ac:dyDescent="0.2">
      <c r="A18" s="345" t="s">
        <v>461</v>
      </c>
      <c r="B18" s="343">
        <v>0</v>
      </c>
      <c r="C18" s="343">
        <v>0</v>
      </c>
      <c r="D18" s="343">
        <v>0</v>
      </c>
      <c r="E18" s="343">
        <v>0</v>
      </c>
      <c r="F18" s="343">
        <v>0</v>
      </c>
      <c r="G18" s="343">
        <v>0</v>
      </c>
    </row>
    <row r="19" spans="1:7" x14ac:dyDescent="0.2">
      <c r="A19" s="342"/>
      <c r="B19" s="343"/>
      <c r="C19" s="343"/>
      <c r="D19" s="343"/>
      <c r="E19" s="343"/>
      <c r="F19" s="343"/>
      <c r="G19" s="343"/>
    </row>
    <row r="20" spans="1:7" ht="15" x14ac:dyDescent="0.2">
      <c r="A20" s="346" t="s">
        <v>493</v>
      </c>
      <c r="B20" s="341">
        <f>SUM(B21:B25)</f>
        <v>310020436.69999999</v>
      </c>
      <c r="C20" s="341">
        <f t="shared" ref="C20:G20" si="1">SUM(C21:C25)</f>
        <v>252864811.86000001</v>
      </c>
      <c r="D20" s="341">
        <f t="shared" si="1"/>
        <v>285152153.58999997</v>
      </c>
      <c r="E20" s="341">
        <f t="shared" si="1"/>
        <v>334193444.24000001</v>
      </c>
      <c r="F20" s="341">
        <f t="shared" si="1"/>
        <v>334690742.08999997</v>
      </c>
      <c r="G20" s="341">
        <f t="shared" si="1"/>
        <v>351411274.77999997</v>
      </c>
    </row>
    <row r="21" spans="1:7" x14ac:dyDescent="0.2">
      <c r="A21" s="342" t="s">
        <v>464</v>
      </c>
      <c r="B21" s="347">
        <v>264818412.94999999</v>
      </c>
      <c r="C21" s="347">
        <v>252864811.86000001</v>
      </c>
      <c r="D21" s="347">
        <v>285152153.58999997</v>
      </c>
      <c r="E21" s="347">
        <v>334188033.80000001</v>
      </c>
      <c r="F21" s="347">
        <v>334305532.58999997</v>
      </c>
      <c r="G21" s="347">
        <v>351158374.77999997</v>
      </c>
    </row>
    <row r="22" spans="1:7" x14ac:dyDescent="0.2">
      <c r="A22" s="342" t="s">
        <v>465</v>
      </c>
      <c r="B22" s="347">
        <v>45202023.75</v>
      </c>
      <c r="C22" s="347">
        <v>0</v>
      </c>
      <c r="D22" s="347">
        <v>0</v>
      </c>
      <c r="E22" s="347">
        <v>5410.44</v>
      </c>
      <c r="F22" s="347">
        <v>0</v>
      </c>
      <c r="G22" s="347">
        <v>252900</v>
      </c>
    </row>
    <row r="23" spans="1:7" x14ac:dyDescent="0.2">
      <c r="A23" s="342" t="s">
        <v>466</v>
      </c>
      <c r="B23" s="347">
        <v>0</v>
      </c>
      <c r="C23" s="347">
        <v>0</v>
      </c>
      <c r="D23" s="347">
        <v>0</v>
      </c>
      <c r="E23" s="347">
        <v>0</v>
      </c>
      <c r="F23" s="347">
        <v>0</v>
      </c>
      <c r="G23" s="347">
        <v>0</v>
      </c>
    </row>
    <row r="24" spans="1:7" ht="28.5" x14ac:dyDescent="0.2">
      <c r="A24" s="344" t="s">
        <v>467</v>
      </c>
      <c r="B24" s="347">
        <v>0</v>
      </c>
      <c r="C24" s="347">
        <v>0</v>
      </c>
      <c r="D24" s="347">
        <v>0</v>
      </c>
      <c r="E24" s="347">
        <v>0</v>
      </c>
      <c r="F24" s="347">
        <v>385209.5</v>
      </c>
      <c r="G24" s="347">
        <v>0</v>
      </c>
    </row>
    <row r="25" spans="1:7" x14ac:dyDescent="0.2">
      <c r="A25" s="344" t="s">
        <v>468</v>
      </c>
      <c r="B25" s="347">
        <v>0</v>
      </c>
      <c r="C25" s="347">
        <v>0</v>
      </c>
      <c r="D25" s="347">
        <v>0</v>
      </c>
      <c r="E25" s="347">
        <v>0</v>
      </c>
      <c r="F25" s="347">
        <v>0</v>
      </c>
      <c r="G25" s="347">
        <v>0</v>
      </c>
    </row>
    <row r="26" spans="1:7" x14ac:dyDescent="0.2">
      <c r="A26" s="348"/>
      <c r="B26" s="347"/>
      <c r="C26" s="347"/>
      <c r="D26" s="347"/>
      <c r="E26" s="347"/>
      <c r="F26" s="347"/>
      <c r="G26" s="347"/>
    </row>
    <row r="27" spans="1:7" ht="15" x14ac:dyDescent="0.2">
      <c r="A27" s="346" t="s">
        <v>494</v>
      </c>
      <c r="B27" s="341">
        <f>SUM(B28)</f>
        <v>0</v>
      </c>
      <c r="C27" s="341">
        <f t="shared" ref="C27:G27" si="2">SUM(C28)</f>
        <v>0</v>
      </c>
      <c r="D27" s="341">
        <f t="shared" si="2"/>
        <v>0</v>
      </c>
      <c r="E27" s="341">
        <f t="shared" si="2"/>
        <v>0</v>
      </c>
      <c r="F27" s="341">
        <f t="shared" si="2"/>
        <v>0</v>
      </c>
      <c r="G27" s="341">
        <f t="shared" si="2"/>
        <v>0</v>
      </c>
    </row>
    <row r="28" spans="1:7" x14ac:dyDescent="0.2">
      <c r="A28" s="342" t="s">
        <v>295</v>
      </c>
      <c r="B28" s="347">
        <v>0</v>
      </c>
      <c r="C28" s="347">
        <v>0</v>
      </c>
      <c r="D28" s="347">
        <v>0</v>
      </c>
      <c r="E28" s="347">
        <v>0</v>
      </c>
      <c r="F28" s="347">
        <v>0</v>
      </c>
      <c r="G28" s="347">
        <v>0</v>
      </c>
    </row>
    <row r="29" spans="1:7" x14ac:dyDescent="0.2">
      <c r="A29" s="349"/>
      <c r="B29" s="350"/>
      <c r="C29" s="350"/>
      <c r="D29" s="350"/>
      <c r="E29" s="350"/>
      <c r="F29" s="350"/>
      <c r="G29" s="350"/>
    </row>
    <row r="30" spans="1:7" ht="14.45" customHeight="1" x14ac:dyDescent="0.2">
      <c r="A30" s="346" t="s">
        <v>495</v>
      </c>
      <c r="B30" s="341">
        <f>B20+B6+B27</f>
        <v>845942019.82999992</v>
      </c>
      <c r="C30" s="341">
        <f t="shared" ref="C30:G30" si="3">C20+C6+C27</f>
        <v>824888517.64999998</v>
      </c>
      <c r="D30" s="341">
        <f t="shared" si="3"/>
        <v>989791084.53999996</v>
      </c>
      <c r="E30" s="341">
        <f t="shared" si="3"/>
        <v>1050292004.64</v>
      </c>
      <c r="F30" s="341">
        <f t="shared" si="3"/>
        <v>1087544015.3099999</v>
      </c>
      <c r="G30" s="341">
        <f t="shared" si="3"/>
        <v>1151873400.0700002</v>
      </c>
    </row>
    <row r="31" spans="1:7" ht="14.45" customHeight="1" x14ac:dyDescent="0.2">
      <c r="A31" s="349"/>
      <c r="B31" s="351"/>
      <c r="C31" s="351"/>
      <c r="D31" s="351"/>
      <c r="E31" s="351"/>
      <c r="F31" s="351"/>
      <c r="G31" s="351"/>
    </row>
    <row r="32" spans="1:7" ht="15" x14ac:dyDescent="0.25">
      <c r="A32" s="352" t="s">
        <v>297</v>
      </c>
      <c r="B32" s="353"/>
      <c r="C32" s="353"/>
      <c r="D32" s="353"/>
      <c r="E32" s="353"/>
      <c r="F32" s="353"/>
      <c r="G32" s="353"/>
    </row>
    <row r="33" spans="1:7" ht="28.5" x14ac:dyDescent="0.2">
      <c r="A33" s="354" t="s">
        <v>472</v>
      </c>
      <c r="B33" s="355">
        <v>0</v>
      </c>
      <c r="C33" s="355">
        <v>0</v>
      </c>
      <c r="D33" s="355">
        <v>0</v>
      </c>
      <c r="E33" s="355">
        <v>0</v>
      </c>
      <c r="F33" s="355">
        <v>0</v>
      </c>
      <c r="G33" s="355">
        <v>0</v>
      </c>
    </row>
    <row r="34" spans="1:7" ht="28.5" x14ac:dyDescent="0.2">
      <c r="A34" s="354" t="s">
        <v>299</v>
      </c>
      <c r="B34" s="355">
        <v>0</v>
      </c>
      <c r="C34" s="355">
        <v>0</v>
      </c>
      <c r="D34" s="355">
        <v>0</v>
      </c>
      <c r="E34" s="355">
        <v>0</v>
      </c>
      <c r="F34" s="355">
        <v>0</v>
      </c>
      <c r="G34" s="355">
        <v>0</v>
      </c>
    </row>
    <row r="35" spans="1:7" x14ac:dyDescent="0.2">
      <c r="A35" s="353" t="s">
        <v>473</v>
      </c>
      <c r="B35" s="355">
        <v>0</v>
      </c>
      <c r="C35" s="355">
        <v>0</v>
      </c>
      <c r="D35" s="355">
        <v>0</v>
      </c>
      <c r="E35" s="355">
        <v>0</v>
      </c>
      <c r="F35" s="355">
        <v>0</v>
      </c>
      <c r="G35" s="355">
        <v>0</v>
      </c>
    </row>
    <row r="36" spans="1:7" x14ac:dyDescent="0.2">
      <c r="A36" s="356"/>
      <c r="B36" s="356"/>
      <c r="C36" s="356"/>
      <c r="D36" s="356"/>
      <c r="E36" s="356"/>
      <c r="F36" s="356"/>
      <c r="G36" s="356"/>
    </row>
    <row r="38" spans="1:7" ht="16.5" x14ac:dyDescent="0.2">
      <c r="A38" s="336" t="s">
        <v>605</v>
      </c>
    </row>
    <row r="39" spans="1:7" ht="16.5" x14ac:dyDescent="0.2">
      <c r="A39" s="336" t="s">
        <v>606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31496062992125984" right="0.31496062992125984" top="0.74803149606299213" bottom="0.74803149606299213" header="0.31496062992125984" footer="0.31496062992125984"/>
  <pageSetup scale="70" orientation="landscape" r:id="rId1"/>
  <ignoredErrors>
    <ignoredError sqref="B6:G6 B19:G20 B26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N10" sqref="N10"/>
    </sheetView>
  </sheetViews>
  <sheetFormatPr baseColWidth="10" defaultColWidth="11" defaultRowHeight="14.25" x14ac:dyDescent="0.2"/>
  <cols>
    <col min="1" max="1" width="68.85546875" style="336" bestFit="1" customWidth="1"/>
    <col min="2" max="2" width="21.85546875" style="336" bestFit="1" customWidth="1"/>
    <col min="3" max="3" width="19.85546875" style="336" customWidth="1"/>
    <col min="4" max="4" width="20.85546875" style="336" bestFit="1" customWidth="1"/>
    <col min="5" max="5" width="18.42578125" style="336" customWidth="1"/>
    <col min="6" max="6" width="19.140625" style="336" customWidth="1"/>
    <col min="7" max="7" width="19.5703125" style="336" bestFit="1" customWidth="1"/>
    <col min="8" max="16384" width="11" style="336"/>
  </cols>
  <sheetData>
    <row r="1" spans="1:7" ht="41.1" customHeight="1" x14ac:dyDescent="0.2">
      <c r="A1" s="412" t="s">
        <v>496</v>
      </c>
      <c r="B1" s="413"/>
      <c r="C1" s="413"/>
      <c r="D1" s="413"/>
      <c r="E1" s="413"/>
      <c r="F1" s="413"/>
      <c r="G1" s="414"/>
    </row>
    <row r="2" spans="1:7" ht="15" x14ac:dyDescent="0.2">
      <c r="A2" s="415" t="str">
        <f>'Formato 1'!A2</f>
        <v>Municipio de Salamanca, Guanajuato.</v>
      </c>
      <c r="B2" s="416"/>
      <c r="C2" s="416"/>
      <c r="D2" s="416"/>
      <c r="E2" s="416"/>
      <c r="F2" s="416"/>
      <c r="G2" s="417"/>
    </row>
    <row r="3" spans="1:7" ht="15" x14ac:dyDescent="0.2">
      <c r="A3" s="418" t="s">
        <v>497</v>
      </c>
      <c r="B3" s="419"/>
      <c r="C3" s="419"/>
      <c r="D3" s="419"/>
      <c r="E3" s="419"/>
      <c r="F3" s="419"/>
      <c r="G3" s="420"/>
    </row>
    <row r="4" spans="1:7" ht="15" x14ac:dyDescent="0.2">
      <c r="A4" s="418" t="s">
        <v>2</v>
      </c>
      <c r="B4" s="419"/>
      <c r="C4" s="419"/>
      <c r="D4" s="419"/>
      <c r="E4" s="419"/>
      <c r="F4" s="419"/>
      <c r="G4" s="420"/>
    </row>
    <row r="5" spans="1:7" ht="45" x14ac:dyDescent="0.2">
      <c r="A5" s="337" t="s">
        <v>491</v>
      </c>
      <c r="B5" s="338">
        <v>2020</v>
      </c>
      <c r="C5" s="339">
        <v>2021</v>
      </c>
      <c r="D5" s="339">
        <v>2022</v>
      </c>
      <c r="E5" s="339">
        <v>2023</v>
      </c>
      <c r="F5" s="339">
        <v>2024</v>
      </c>
      <c r="G5" s="339" t="s">
        <v>609</v>
      </c>
    </row>
    <row r="6" spans="1:7" ht="15.75" customHeight="1" x14ac:dyDescent="0.2">
      <c r="A6" s="340" t="s">
        <v>476</v>
      </c>
      <c r="B6" s="341">
        <f t="shared" ref="B6:G6" si="0">SUM(B7:B15)</f>
        <v>516635702.09999996</v>
      </c>
      <c r="C6" s="341">
        <f t="shared" si="0"/>
        <v>506047309.06999999</v>
      </c>
      <c r="D6" s="341">
        <f t="shared" si="0"/>
        <v>583973235.33000004</v>
      </c>
      <c r="E6" s="341">
        <f t="shared" si="0"/>
        <v>606089389.44000006</v>
      </c>
      <c r="F6" s="341">
        <f t="shared" si="0"/>
        <v>773054695.92999995</v>
      </c>
      <c r="G6" s="341">
        <f t="shared" si="0"/>
        <v>799991422.98000002</v>
      </c>
    </row>
    <row r="7" spans="1:7" x14ac:dyDescent="0.2">
      <c r="A7" s="342" t="s">
        <v>477</v>
      </c>
      <c r="B7" s="343">
        <v>263839009.44999999</v>
      </c>
      <c r="C7" s="343">
        <v>282840677.99000001</v>
      </c>
      <c r="D7" s="343">
        <v>271192623.75999999</v>
      </c>
      <c r="E7" s="343">
        <v>289291379.61000001</v>
      </c>
      <c r="F7" s="343">
        <v>301737380.81</v>
      </c>
      <c r="G7" s="343">
        <v>327509122.16000003</v>
      </c>
    </row>
    <row r="8" spans="1:7" ht="15.75" customHeight="1" x14ac:dyDescent="0.2">
      <c r="A8" s="342" t="s">
        <v>478</v>
      </c>
      <c r="B8" s="343">
        <v>21659669.399999999</v>
      </c>
      <c r="C8" s="343">
        <v>30518159.030000001</v>
      </c>
      <c r="D8" s="343">
        <v>33093245.960000001</v>
      </c>
      <c r="E8" s="343">
        <v>35424166.979999997</v>
      </c>
      <c r="F8" s="343">
        <v>60182347.93</v>
      </c>
      <c r="G8" s="343">
        <v>69227841.629999995</v>
      </c>
    </row>
    <row r="9" spans="1:7" x14ac:dyDescent="0.2">
      <c r="A9" s="342" t="s">
        <v>479</v>
      </c>
      <c r="B9" s="343">
        <v>115576858.28</v>
      </c>
      <c r="C9" s="343">
        <v>114948459.67</v>
      </c>
      <c r="D9" s="343">
        <v>110391617.15000001</v>
      </c>
      <c r="E9" s="343">
        <v>109695131.93000001</v>
      </c>
      <c r="F9" s="343">
        <v>132240070.05</v>
      </c>
      <c r="G9" s="343">
        <v>160791886.77000001</v>
      </c>
    </row>
    <row r="10" spans="1:7" x14ac:dyDescent="0.2">
      <c r="A10" s="342" t="s">
        <v>480</v>
      </c>
      <c r="B10" s="343">
        <v>68421169.030000001</v>
      </c>
      <c r="C10" s="343">
        <v>41666819.479999997</v>
      </c>
      <c r="D10" s="343">
        <v>87117275.629999995</v>
      </c>
      <c r="E10" s="343">
        <v>93499171.370000005</v>
      </c>
      <c r="F10" s="343">
        <v>125883222.47</v>
      </c>
      <c r="G10" s="343">
        <v>152031390.84999999</v>
      </c>
    </row>
    <row r="11" spans="1:7" x14ac:dyDescent="0.2">
      <c r="A11" s="342" t="s">
        <v>481</v>
      </c>
      <c r="B11" s="343">
        <v>3563769.85</v>
      </c>
      <c r="C11" s="343">
        <v>18015287.449999999</v>
      </c>
      <c r="D11" s="343">
        <v>65193254</v>
      </c>
      <c r="E11" s="343">
        <v>14204670.24</v>
      </c>
      <c r="F11" s="343">
        <v>25062112.91</v>
      </c>
      <c r="G11" s="343">
        <v>28649393.629999999</v>
      </c>
    </row>
    <row r="12" spans="1:7" x14ac:dyDescent="0.2">
      <c r="A12" s="342" t="s">
        <v>482</v>
      </c>
      <c r="B12" s="343">
        <v>20639998.149999999</v>
      </c>
      <c r="C12" s="343">
        <v>18057905.449999999</v>
      </c>
      <c r="D12" s="343">
        <v>16985218.829999998</v>
      </c>
      <c r="E12" s="343">
        <v>63974869.310000002</v>
      </c>
      <c r="F12" s="343">
        <v>127949561.76000001</v>
      </c>
      <c r="G12" s="343">
        <v>61781787.939999998</v>
      </c>
    </row>
    <row r="13" spans="1:7" x14ac:dyDescent="0.2">
      <c r="A13" s="344" t="s">
        <v>483</v>
      </c>
      <c r="B13" s="343">
        <v>0</v>
      </c>
      <c r="C13" s="343">
        <v>0</v>
      </c>
      <c r="D13" s="343">
        <v>0</v>
      </c>
      <c r="E13" s="343">
        <v>0</v>
      </c>
      <c r="F13" s="343">
        <v>0</v>
      </c>
      <c r="G13" s="343">
        <v>0</v>
      </c>
    </row>
    <row r="14" spans="1:7" x14ac:dyDescent="0.2">
      <c r="A14" s="342" t="s">
        <v>484</v>
      </c>
      <c r="B14" s="343">
        <v>13036806.380000001</v>
      </c>
      <c r="C14" s="343">
        <v>0</v>
      </c>
      <c r="D14" s="343">
        <v>0</v>
      </c>
      <c r="E14" s="343">
        <v>0</v>
      </c>
      <c r="F14" s="343">
        <v>0</v>
      </c>
      <c r="G14" s="343">
        <v>0</v>
      </c>
    </row>
    <row r="15" spans="1:7" x14ac:dyDescent="0.2">
      <c r="A15" s="342" t="s">
        <v>485</v>
      </c>
      <c r="B15" s="343">
        <v>9898421.5600000005</v>
      </c>
      <c r="C15" s="343">
        <v>0</v>
      </c>
      <c r="D15" s="343">
        <v>0</v>
      </c>
      <c r="E15" s="343">
        <v>0</v>
      </c>
      <c r="F15" s="343">
        <v>0</v>
      </c>
      <c r="G15" s="343">
        <v>0</v>
      </c>
    </row>
    <row r="16" spans="1:7" x14ac:dyDescent="0.2">
      <c r="A16" s="342"/>
      <c r="B16" s="343"/>
      <c r="C16" s="343"/>
      <c r="D16" s="343"/>
      <c r="E16" s="343"/>
      <c r="F16" s="343"/>
      <c r="G16" s="343"/>
    </row>
    <row r="17" spans="1:7" ht="15" x14ac:dyDescent="0.2">
      <c r="A17" s="346" t="s">
        <v>486</v>
      </c>
      <c r="B17" s="341">
        <f>SUM(B18:B26)</f>
        <v>248395398.59</v>
      </c>
      <c r="C17" s="341">
        <f t="shared" ref="C17:G17" si="1">SUM(C18:C26)</f>
        <v>346140546.33000004</v>
      </c>
      <c r="D17" s="341">
        <f t="shared" si="1"/>
        <v>247272524.09999996</v>
      </c>
      <c r="E17" s="341">
        <f t="shared" si="1"/>
        <v>232172791.52000001</v>
      </c>
      <c r="F17" s="341">
        <f t="shared" si="1"/>
        <v>518626524.43000001</v>
      </c>
      <c r="G17" s="341">
        <f t="shared" si="1"/>
        <v>307796053.64000005</v>
      </c>
    </row>
    <row r="18" spans="1:7" x14ac:dyDescent="0.2">
      <c r="A18" s="342" t="s">
        <v>477</v>
      </c>
      <c r="B18" s="347">
        <v>18547826.41</v>
      </c>
      <c r="C18" s="347">
        <v>32669346.059999999</v>
      </c>
      <c r="D18" s="347">
        <v>54883879.719999999</v>
      </c>
      <c r="E18" s="347">
        <v>67314595.150000006</v>
      </c>
      <c r="F18" s="347">
        <v>103683451.18000001</v>
      </c>
      <c r="G18" s="347">
        <v>128707635.27</v>
      </c>
    </row>
    <row r="19" spans="1:7" x14ac:dyDescent="0.2">
      <c r="A19" s="342" t="s">
        <v>478</v>
      </c>
      <c r="B19" s="347">
        <v>27677946.469999999</v>
      </c>
      <c r="C19" s="347">
        <v>29902174.940000001</v>
      </c>
      <c r="D19" s="347">
        <v>68510476.849999994</v>
      </c>
      <c r="E19" s="347">
        <v>41412561.799999997</v>
      </c>
      <c r="F19" s="347">
        <v>46426240.039999999</v>
      </c>
      <c r="G19" s="347">
        <v>38555888.07</v>
      </c>
    </row>
    <row r="20" spans="1:7" x14ac:dyDescent="0.2">
      <c r="A20" s="342" t="s">
        <v>479</v>
      </c>
      <c r="B20" s="347">
        <v>45942963.479999997</v>
      </c>
      <c r="C20" s="347">
        <v>24620644.82</v>
      </c>
      <c r="D20" s="347">
        <v>32285077.07</v>
      </c>
      <c r="E20" s="347">
        <v>13786138.34</v>
      </c>
      <c r="F20" s="347">
        <v>44868711.100000001</v>
      </c>
      <c r="G20" s="347">
        <v>16723125.630000001</v>
      </c>
    </row>
    <row r="21" spans="1:7" x14ac:dyDescent="0.2">
      <c r="A21" s="342" t="s">
        <v>480</v>
      </c>
      <c r="B21" s="347">
        <v>19984394.920000002</v>
      </c>
      <c r="C21" s="347">
        <v>56181503.119999997</v>
      </c>
      <c r="D21" s="347">
        <v>3430071.07</v>
      </c>
      <c r="E21" s="347">
        <v>7050076.79</v>
      </c>
      <c r="F21" s="347">
        <v>5651689.2800000003</v>
      </c>
      <c r="G21" s="347">
        <v>584786.52</v>
      </c>
    </row>
    <row r="22" spans="1:7" x14ac:dyDescent="0.2">
      <c r="A22" s="344" t="s">
        <v>481</v>
      </c>
      <c r="B22" s="347">
        <v>13370146.57</v>
      </c>
      <c r="C22" s="347">
        <v>39320566</v>
      </c>
      <c r="D22" s="347">
        <v>15717864</v>
      </c>
      <c r="E22" s="347">
        <v>2025513.79</v>
      </c>
      <c r="F22" s="347">
        <v>93967124.530000001</v>
      </c>
      <c r="G22" s="347">
        <v>45337423.149999999</v>
      </c>
    </row>
    <row r="23" spans="1:7" x14ac:dyDescent="0.2">
      <c r="A23" s="344" t="s">
        <v>482</v>
      </c>
      <c r="B23" s="347">
        <v>114135475.20999999</v>
      </c>
      <c r="C23" s="347">
        <v>148927801.03</v>
      </c>
      <c r="D23" s="347">
        <v>50168276.009999998</v>
      </c>
      <c r="E23" s="347">
        <v>84255691.640000001</v>
      </c>
      <c r="F23" s="347">
        <v>209584615.56</v>
      </c>
      <c r="G23" s="347">
        <v>63900002.380000003</v>
      </c>
    </row>
    <row r="24" spans="1:7" x14ac:dyDescent="0.2">
      <c r="A24" s="344" t="s">
        <v>483</v>
      </c>
      <c r="B24" s="347">
        <v>0</v>
      </c>
      <c r="C24" s="347">
        <v>0</v>
      </c>
      <c r="D24" s="347">
        <v>0</v>
      </c>
      <c r="E24" s="347">
        <v>0</v>
      </c>
      <c r="F24" s="347">
        <v>0</v>
      </c>
      <c r="G24" s="347">
        <v>0</v>
      </c>
    </row>
    <row r="25" spans="1:7" x14ac:dyDescent="0.2">
      <c r="A25" s="344" t="s">
        <v>487</v>
      </c>
      <c r="B25" s="347">
        <v>0</v>
      </c>
      <c r="C25" s="347">
        <v>0</v>
      </c>
      <c r="D25" s="347">
        <v>0</v>
      </c>
      <c r="E25" s="347">
        <v>0</v>
      </c>
      <c r="F25" s="347">
        <v>0</v>
      </c>
      <c r="G25" s="347">
        <v>0</v>
      </c>
    </row>
    <row r="26" spans="1:7" x14ac:dyDescent="0.2">
      <c r="A26" s="344" t="s">
        <v>485</v>
      </c>
      <c r="B26" s="347">
        <v>8736645.5299999993</v>
      </c>
      <c r="C26" s="347">
        <v>14518510.359999999</v>
      </c>
      <c r="D26" s="347">
        <v>22276879.379999999</v>
      </c>
      <c r="E26" s="347">
        <v>16328214.01</v>
      </c>
      <c r="F26" s="347">
        <v>14444692.74</v>
      </c>
      <c r="G26" s="347">
        <v>13987192.619999999</v>
      </c>
    </row>
    <row r="27" spans="1:7" x14ac:dyDescent="0.2">
      <c r="A27" s="349" t="s">
        <v>462</v>
      </c>
      <c r="B27" s="350"/>
      <c r="C27" s="350"/>
      <c r="D27" s="350"/>
      <c r="E27" s="350"/>
      <c r="F27" s="350"/>
      <c r="G27" s="350"/>
    </row>
    <row r="28" spans="1:7" ht="14.45" customHeight="1" x14ac:dyDescent="0.2">
      <c r="A28" s="346" t="s">
        <v>488</v>
      </c>
      <c r="B28" s="341">
        <f>B17+B6</f>
        <v>765031100.68999994</v>
      </c>
      <c r="C28" s="341">
        <f t="shared" ref="C28:G28" si="2">C17+C6</f>
        <v>852187855.4000001</v>
      </c>
      <c r="D28" s="341">
        <f t="shared" si="2"/>
        <v>831245759.43000007</v>
      </c>
      <c r="E28" s="341">
        <f t="shared" si="2"/>
        <v>838262180.96000004</v>
      </c>
      <c r="F28" s="341">
        <f t="shared" si="2"/>
        <v>1291681220.3599999</v>
      </c>
      <c r="G28" s="341">
        <f t="shared" si="2"/>
        <v>1107787476.6200001</v>
      </c>
    </row>
    <row r="29" spans="1:7" x14ac:dyDescent="0.2">
      <c r="A29" s="356"/>
      <c r="B29" s="356"/>
      <c r="C29" s="356"/>
      <c r="D29" s="356"/>
      <c r="E29" s="356"/>
      <c r="F29" s="356"/>
      <c r="G29" s="356"/>
    </row>
    <row r="31" spans="1:7" ht="16.5" x14ac:dyDescent="0.2">
      <c r="A31" s="336" t="s">
        <v>607</v>
      </c>
    </row>
    <row r="32" spans="1:7" ht="16.5" x14ac:dyDescent="0.2">
      <c r="A32" s="336" t="s">
        <v>608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31496062992125984" right="0.31496062992125984" top="0.74803149606299213" bottom="0.74803149606299213" header="0.31496062992125984" footer="0.31496062992125984"/>
  <pageSetup scale="70" orientation="landscape" r:id="rId1"/>
  <ignoredErrors>
    <ignoredError sqref="B6:G6 B16:G17 B27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tabSelected="1" zoomScale="75" zoomScaleNormal="75" workbookViewId="0">
      <selection activeCell="L9" sqref="L9"/>
    </sheetView>
  </sheetViews>
  <sheetFormatPr baseColWidth="10" defaultColWidth="11" defaultRowHeight="15" x14ac:dyDescent="0.25"/>
  <cols>
    <col min="1" max="1" width="62.7109375" customWidth="1"/>
    <col min="2" max="2" width="18.5703125" customWidth="1"/>
    <col min="3" max="3" width="16.5703125" customWidth="1"/>
    <col min="4" max="4" width="17.42578125" customWidth="1"/>
    <col min="5" max="5" width="19" customWidth="1"/>
    <col min="6" max="6" width="17.85546875" customWidth="1"/>
  </cols>
  <sheetData>
    <row r="1" spans="1:6" ht="41.1" customHeight="1" x14ac:dyDescent="0.25">
      <c r="A1" s="391" t="s">
        <v>498</v>
      </c>
      <c r="B1" s="383"/>
      <c r="C1" s="383"/>
      <c r="D1" s="383"/>
      <c r="E1" s="383"/>
      <c r="F1" s="383"/>
    </row>
    <row r="2" spans="1:6" x14ac:dyDescent="0.25">
      <c r="A2" s="424" t="str">
        <f>'Formato 1'!A2</f>
        <v>Municipio de Salamanca, Guanajuato.</v>
      </c>
      <c r="B2" s="425"/>
      <c r="C2" s="425"/>
      <c r="D2" s="425"/>
      <c r="E2" s="425"/>
      <c r="F2" s="426"/>
    </row>
    <row r="3" spans="1:6" x14ac:dyDescent="0.25">
      <c r="A3" s="427" t="s">
        <v>499</v>
      </c>
      <c r="B3" s="428"/>
      <c r="C3" s="428"/>
      <c r="D3" s="428"/>
      <c r="E3" s="428"/>
      <c r="F3" s="429"/>
    </row>
    <row r="4" spans="1:6" ht="30" x14ac:dyDescent="0.25">
      <c r="A4" s="139" t="s">
        <v>491</v>
      </c>
      <c r="B4" s="7" t="s">
        <v>500</v>
      </c>
      <c r="C4" s="33" t="s">
        <v>501</v>
      </c>
      <c r="D4" s="33" t="s">
        <v>502</v>
      </c>
      <c r="E4" s="33" t="s">
        <v>503</v>
      </c>
      <c r="F4" s="33" t="s">
        <v>504</v>
      </c>
    </row>
    <row r="5" spans="1:6" ht="15.75" customHeight="1" x14ac:dyDescent="0.25">
      <c r="A5" s="143" t="s">
        <v>505</v>
      </c>
      <c r="B5" s="147"/>
      <c r="C5" s="147"/>
      <c r="D5" s="147"/>
      <c r="E5" s="147"/>
      <c r="F5" s="147"/>
    </row>
    <row r="6" spans="1:6" ht="30" x14ac:dyDescent="0.25">
      <c r="A6" s="145" t="s">
        <v>506</v>
      </c>
      <c r="B6" s="144"/>
      <c r="C6" s="144"/>
      <c r="D6" s="144"/>
      <c r="E6" s="144"/>
      <c r="F6" s="144"/>
    </row>
    <row r="7" spans="1:6" ht="15.75" customHeight="1" x14ac:dyDescent="0.25">
      <c r="A7" s="145" t="s">
        <v>507</v>
      </c>
      <c r="B7" s="144"/>
      <c r="C7" s="144"/>
      <c r="D7" s="144"/>
      <c r="E7" s="144"/>
      <c r="F7" s="144"/>
    </row>
    <row r="8" spans="1:6" x14ac:dyDescent="0.25">
      <c r="A8" s="146"/>
      <c r="B8" s="144"/>
      <c r="C8" s="144"/>
      <c r="D8" s="144"/>
      <c r="E8" s="144"/>
      <c r="F8" s="144"/>
    </row>
    <row r="9" spans="1:6" x14ac:dyDescent="0.25">
      <c r="A9" s="151" t="s">
        <v>508</v>
      </c>
      <c r="B9" s="144"/>
      <c r="C9" s="144"/>
      <c r="D9" s="144"/>
      <c r="E9" s="144"/>
      <c r="F9" s="144"/>
    </row>
    <row r="10" spans="1:6" x14ac:dyDescent="0.25">
      <c r="A10" s="145" t="s">
        <v>509</v>
      </c>
      <c r="B10" s="154"/>
      <c r="C10" s="154"/>
      <c r="D10" s="154"/>
      <c r="E10" s="154"/>
      <c r="F10" s="154"/>
    </row>
    <row r="11" spans="1:6" x14ac:dyDescent="0.25">
      <c r="A11" s="67" t="s">
        <v>510</v>
      </c>
      <c r="B11" s="154"/>
      <c r="C11" s="154"/>
      <c r="D11" s="154"/>
      <c r="E11" s="154"/>
      <c r="F11" s="154"/>
    </row>
    <row r="12" spans="1:6" x14ac:dyDescent="0.25">
      <c r="A12" s="67" t="s">
        <v>511</v>
      </c>
      <c r="B12" s="154"/>
      <c r="C12" s="154"/>
      <c r="D12" s="154"/>
      <c r="E12" s="154"/>
      <c r="F12" s="154"/>
    </row>
    <row r="13" spans="1:6" x14ac:dyDescent="0.25">
      <c r="A13" s="67" t="s">
        <v>512</v>
      </c>
      <c r="B13" s="154"/>
      <c r="C13" s="154"/>
      <c r="D13" s="154"/>
      <c r="E13" s="154"/>
      <c r="F13" s="154"/>
    </row>
    <row r="14" spans="1:6" ht="225" x14ac:dyDescent="0.25">
      <c r="A14" s="145" t="s">
        <v>513</v>
      </c>
      <c r="B14" s="154"/>
      <c r="C14" s="154"/>
      <c r="D14" s="154"/>
      <c r="E14" s="154"/>
      <c r="F14" s="381" t="s">
        <v>610</v>
      </c>
    </row>
    <row r="15" spans="1:6" x14ac:dyDescent="0.25">
      <c r="A15" s="67" t="s">
        <v>510</v>
      </c>
      <c r="B15" s="154"/>
      <c r="C15" s="154"/>
      <c r="D15" s="154"/>
      <c r="E15" s="154"/>
      <c r="F15" s="154"/>
    </row>
    <row r="16" spans="1:6" x14ac:dyDescent="0.25">
      <c r="A16" s="67" t="s">
        <v>511</v>
      </c>
      <c r="B16" s="155"/>
      <c r="C16" s="155"/>
      <c r="D16" s="155"/>
      <c r="E16" s="155"/>
      <c r="F16" s="155"/>
    </row>
    <row r="17" spans="1:6" x14ac:dyDescent="0.25">
      <c r="A17" s="67" t="s">
        <v>512</v>
      </c>
      <c r="B17" s="156"/>
      <c r="C17" s="156"/>
      <c r="D17" s="156"/>
      <c r="E17" s="156"/>
      <c r="F17" s="156"/>
    </row>
    <row r="18" spans="1:6" x14ac:dyDescent="0.25">
      <c r="A18" s="145" t="s">
        <v>514</v>
      </c>
      <c r="B18" s="156"/>
      <c r="C18" s="156"/>
      <c r="D18" s="156"/>
      <c r="E18" s="156"/>
      <c r="F18" s="156"/>
    </row>
    <row r="19" spans="1:6" x14ac:dyDescent="0.25">
      <c r="A19" s="145" t="s">
        <v>515</v>
      </c>
      <c r="B19" s="156"/>
      <c r="C19" s="156"/>
      <c r="D19" s="156"/>
      <c r="E19" s="156"/>
      <c r="F19" s="156"/>
    </row>
    <row r="20" spans="1:6" x14ac:dyDescent="0.25">
      <c r="A20" s="145" t="s">
        <v>516</v>
      </c>
      <c r="B20" s="157"/>
      <c r="C20" s="157"/>
      <c r="D20" s="157"/>
      <c r="E20" s="157"/>
      <c r="F20" s="157"/>
    </row>
    <row r="21" spans="1:6" x14ac:dyDescent="0.25">
      <c r="A21" s="145" t="s">
        <v>517</v>
      </c>
      <c r="B21" s="157"/>
      <c r="C21" s="157"/>
      <c r="D21" s="157"/>
      <c r="E21" s="157"/>
      <c r="F21" s="157"/>
    </row>
    <row r="22" spans="1:6" x14ac:dyDescent="0.25">
      <c r="A22" s="145" t="s">
        <v>518</v>
      </c>
      <c r="B22" s="157"/>
      <c r="C22" s="157"/>
      <c r="D22" s="157"/>
      <c r="E22" s="157"/>
      <c r="F22" s="157"/>
    </row>
    <row r="23" spans="1:6" x14ac:dyDescent="0.25">
      <c r="A23" s="145" t="s">
        <v>519</v>
      </c>
      <c r="B23" s="157"/>
      <c r="C23" s="157"/>
      <c r="D23" s="157"/>
      <c r="E23" s="157"/>
      <c r="F23" s="157"/>
    </row>
    <row r="24" spans="1:6" x14ac:dyDescent="0.25">
      <c r="A24" s="145" t="s">
        <v>520</v>
      </c>
      <c r="B24" s="149"/>
      <c r="C24" s="149"/>
      <c r="D24" s="149"/>
      <c r="E24" s="149"/>
      <c r="F24" s="149"/>
    </row>
    <row r="25" spans="1:6" x14ac:dyDescent="0.25">
      <c r="A25" s="145" t="s">
        <v>521</v>
      </c>
      <c r="B25" s="149"/>
      <c r="C25" s="149"/>
      <c r="D25" s="149"/>
      <c r="E25" s="149"/>
      <c r="F25" s="149"/>
    </row>
    <row r="26" spans="1:6" x14ac:dyDescent="0.25">
      <c r="A26" s="146"/>
      <c r="B26" s="150"/>
      <c r="C26" s="150"/>
      <c r="D26" s="150"/>
      <c r="E26" s="150"/>
      <c r="F26" s="150"/>
    </row>
    <row r="27" spans="1:6" ht="14.45" customHeight="1" x14ac:dyDescent="0.25">
      <c r="A27" s="151" t="s">
        <v>522</v>
      </c>
      <c r="B27" s="148"/>
      <c r="C27" s="148"/>
      <c r="D27" s="148"/>
      <c r="E27" s="148"/>
      <c r="F27" s="148"/>
    </row>
    <row r="28" spans="1:6" x14ac:dyDescent="0.25">
      <c r="A28" s="145" t="s">
        <v>523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2" t="s">
        <v>524</v>
      </c>
      <c r="B30" s="53"/>
      <c r="C30" s="53"/>
      <c r="D30" s="53"/>
      <c r="E30" s="53"/>
      <c r="F30" s="53"/>
    </row>
    <row r="31" spans="1:6" x14ac:dyDescent="0.25">
      <c r="A31" s="153" t="s">
        <v>509</v>
      </c>
      <c r="B31" s="91"/>
      <c r="C31" s="91"/>
      <c r="D31" s="91"/>
      <c r="E31" s="91"/>
      <c r="F31" s="91"/>
    </row>
    <row r="32" spans="1:6" x14ac:dyDescent="0.25">
      <c r="A32" s="153" t="s">
        <v>513</v>
      </c>
      <c r="B32" s="91"/>
      <c r="C32" s="91"/>
      <c r="D32" s="91"/>
      <c r="E32" s="91"/>
      <c r="F32" s="91"/>
    </row>
    <row r="33" spans="1:6" x14ac:dyDescent="0.25">
      <c r="A33" s="153" t="s">
        <v>525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2" t="s">
        <v>526</v>
      </c>
      <c r="B35" s="53"/>
      <c r="C35" s="53"/>
      <c r="D35" s="53"/>
      <c r="E35" s="53"/>
      <c r="F35" s="53"/>
    </row>
    <row r="36" spans="1:6" x14ac:dyDescent="0.25">
      <c r="A36" s="153" t="s">
        <v>527</v>
      </c>
      <c r="B36" s="53"/>
      <c r="C36" s="53"/>
      <c r="D36" s="53"/>
      <c r="E36" s="53"/>
      <c r="F36" s="53"/>
    </row>
    <row r="37" spans="1:6" x14ac:dyDescent="0.25">
      <c r="A37" s="153" t="s">
        <v>528</v>
      </c>
      <c r="B37" s="53"/>
      <c r="C37" s="53"/>
      <c r="D37" s="53"/>
      <c r="E37" s="53"/>
      <c r="F37" s="53"/>
    </row>
    <row r="38" spans="1:6" x14ac:dyDescent="0.25">
      <c r="A38" s="153" t="s">
        <v>529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2" t="s">
        <v>530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2" t="s">
        <v>531</v>
      </c>
      <c r="B42" s="53"/>
      <c r="C42" s="53"/>
      <c r="D42" s="53"/>
      <c r="E42" s="53"/>
      <c r="F42" s="53"/>
    </row>
    <row r="43" spans="1:6" x14ac:dyDescent="0.25">
      <c r="A43" s="153" t="s">
        <v>532</v>
      </c>
      <c r="B43" s="91"/>
      <c r="C43" s="91"/>
      <c r="D43" s="91"/>
      <c r="E43" s="91"/>
      <c r="F43" s="91"/>
    </row>
    <row r="44" spans="1:6" x14ac:dyDescent="0.25">
      <c r="A44" s="153" t="s">
        <v>533</v>
      </c>
      <c r="B44" s="91"/>
      <c r="C44" s="91"/>
      <c r="D44" s="91"/>
      <c r="E44" s="91"/>
      <c r="F44" s="91"/>
    </row>
    <row r="45" spans="1:6" x14ac:dyDescent="0.25">
      <c r="A45" s="153" t="s">
        <v>534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2" t="s">
        <v>535</v>
      </c>
      <c r="B47" s="53"/>
      <c r="C47" s="53"/>
      <c r="D47" s="53"/>
      <c r="E47" s="53"/>
      <c r="F47" s="53"/>
    </row>
    <row r="48" spans="1:6" x14ac:dyDescent="0.25">
      <c r="A48" s="153" t="s">
        <v>533</v>
      </c>
      <c r="B48" s="91"/>
      <c r="C48" s="91"/>
      <c r="D48" s="91"/>
      <c r="E48" s="91"/>
      <c r="F48" s="91"/>
    </row>
    <row r="49" spans="1:6" x14ac:dyDescent="0.25">
      <c r="A49" s="153" t="s">
        <v>534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2" t="s">
        <v>536</v>
      </c>
      <c r="B51" s="53"/>
      <c r="C51" s="53"/>
      <c r="D51" s="53"/>
      <c r="E51" s="53"/>
      <c r="F51" s="53"/>
    </row>
    <row r="52" spans="1:6" x14ac:dyDescent="0.25">
      <c r="A52" s="153" t="s">
        <v>533</v>
      </c>
      <c r="B52" s="91"/>
      <c r="C52" s="91"/>
      <c r="D52" s="91"/>
      <c r="E52" s="91"/>
      <c r="F52" s="91"/>
    </row>
    <row r="53" spans="1:6" x14ac:dyDescent="0.25">
      <c r="A53" s="153" t="s">
        <v>534</v>
      </c>
      <c r="B53" s="91"/>
      <c r="C53" s="91"/>
      <c r="D53" s="91"/>
      <c r="E53" s="91"/>
      <c r="F53" s="91"/>
    </row>
    <row r="54" spans="1:6" x14ac:dyDescent="0.25">
      <c r="A54" s="153" t="s">
        <v>537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2" t="s">
        <v>538</v>
      </c>
      <c r="B56" s="53"/>
      <c r="C56" s="53"/>
      <c r="D56" s="53"/>
      <c r="E56" s="53"/>
      <c r="F56" s="53"/>
    </row>
    <row r="57" spans="1:6" x14ac:dyDescent="0.25">
      <c r="A57" s="153" t="s">
        <v>533</v>
      </c>
      <c r="B57" s="91"/>
      <c r="C57" s="91"/>
      <c r="D57" s="91"/>
      <c r="E57" s="91"/>
      <c r="F57" s="91"/>
    </row>
    <row r="58" spans="1:6" x14ac:dyDescent="0.25">
      <c r="A58" s="153" t="s">
        <v>534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2" t="s">
        <v>539</v>
      </c>
      <c r="B60" s="53"/>
      <c r="C60" s="53"/>
      <c r="D60" s="53"/>
      <c r="E60" s="53"/>
      <c r="F60" s="53"/>
    </row>
    <row r="61" spans="1:6" x14ac:dyDescent="0.25">
      <c r="A61" s="153" t="s">
        <v>540</v>
      </c>
      <c r="B61" s="141"/>
      <c r="C61" s="141"/>
      <c r="D61" s="141"/>
      <c r="E61" s="141"/>
      <c r="F61" s="141"/>
    </row>
    <row r="62" spans="1:6" x14ac:dyDescent="0.25">
      <c r="A62" s="153" t="s">
        <v>541</v>
      </c>
      <c r="B62" s="158"/>
      <c r="C62" s="158"/>
      <c r="D62" s="158"/>
      <c r="E62" s="158"/>
      <c r="F62" s="158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2" t="s">
        <v>542</v>
      </c>
      <c r="B64" s="141"/>
      <c r="C64" s="141"/>
      <c r="D64" s="141"/>
      <c r="E64" s="141"/>
      <c r="F64" s="141"/>
    </row>
    <row r="65" spans="1:6" x14ac:dyDescent="0.25">
      <c r="A65" s="153" t="s">
        <v>543</v>
      </c>
      <c r="B65" s="141"/>
      <c r="C65" s="141"/>
      <c r="D65" s="141"/>
      <c r="E65" s="141"/>
      <c r="F65" s="141"/>
    </row>
    <row r="66" spans="1:6" x14ac:dyDescent="0.25">
      <c r="A66" s="153" t="s">
        <v>544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31496062992125984" right="0.31496062992125984" top="0.74803149606299213" bottom="0.74803149606299213" header="0.31496062992125984" footer="0.31496062992125984"/>
  <pageSetup scale="6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432" t="s">
        <v>445</v>
      </c>
      <c r="B1" s="432"/>
      <c r="C1" s="432"/>
      <c r="D1" s="432"/>
      <c r="E1" s="432"/>
      <c r="F1" s="432"/>
      <c r="G1" s="432"/>
    </row>
    <row r="2" spans="1:7" x14ac:dyDescent="0.25">
      <c r="A2" s="128" t="str">
        <f>'Formato 1'!A2</f>
        <v>Municipio de Salamanca, Guanajuato.</v>
      </c>
      <c r="B2" s="129"/>
      <c r="C2" s="129"/>
      <c r="D2" s="129"/>
      <c r="E2" s="129"/>
      <c r="F2" s="129"/>
      <c r="G2" s="130"/>
    </row>
    <row r="3" spans="1:7" x14ac:dyDescent="0.25">
      <c r="A3" s="131" t="s">
        <v>446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447</v>
      </c>
      <c r="B5" s="132"/>
      <c r="C5" s="132"/>
      <c r="D5" s="132"/>
      <c r="E5" s="132"/>
      <c r="F5" s="132"/>
      <c r="G5" s="133"/>
    </row>
    <row r="6" spans="1:7" x14ac:dyDescent="0.25">
      <c r="A6" s="430" t="s">
        <v>491</v>
      </c>
      <c r="B6" s="36">
        <v>2022</v>
      </c>
      <c r="C6" s="430">
        <f>+B6+1</f>
        <v>2023</v>
      </c>
      <c r="D6" s="430">
        <f>+C6+1</f>
        <v>2024</v>
      </c>
      <c r="E6" s="430">
        <f>+D6+1</f>
        <v>2025</v>
      </c>
      <c r="F6" s="430">
        <f>+E6+1</f>
        <v>2026</v>
      </c>
      <c r="G6" s="430">
        <f>+F6+1</f>
        <v>2027</v>
      </c>
    </row>
    <row r="7" spans="1:7" ht="83.25" customHeight="1" x14ac:dyDescent="0.25">
      <c r="A7" s="431"/>
      <c r="B7" s="70" t="s">
        <v>545</v>
      </c>
      <c r="C7" s="431"/>
      <c r="D7" s="431"/>
      <c r="E7" s="431"/>
      <c r="F7" s="431"/>
      <c r="G7" s="431"/>
    </row>
    <row r="8" spans="1:7" ht="30" x14ac:dyDescent="0.25">
      <c r="A8" s="71" t="s">
        <v>492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240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241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242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546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244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245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547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548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549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265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550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493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551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552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553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291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292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494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295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554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472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299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555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433" t="s">
        <v>474</v>
      </c>
      <c r="B1" s="433"/>
      <c r="C1" s="433"/>
      <c r="D1" s="433"/>
      <c r="E1" s="433"/>
      <c r="F1" s="433"/>
      <c r="G1" s="433"/>
    </row>
    <row r="2" spans="1:7" x14ac:dyDescent="0.25">
      <c r="A2" s="128" t="str">
        <f>'Formato 1'!A2</f>
        <v>Municipio de Salamanca, Guanajuato.</v>
      </c>
      <c r="B2" s="129"/>
      <c r="C2" s="129"/>
      <c r="D2" s="129"/>
      <c r="E2" s="129"/>
      <c r="F2" s="129"/>
      <c r="G2" s="130"/>
    </row>
    <row r="3" spans="1:7" x14ac:dyDescent="0.25">
      <c r="A3" s="113" t="s">
        <v>475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447</v>
      </c>
      <c r="B5" s="114"/>
      <c r="C5" s="114"/>
      <c r="D5" s="114"/>
      <c r="E5" s="114"/>
      <c r="F5" s="114"/>
      <c r="G5" s="115"/>
    </row>
    <row r="6" spans="1:7" x14ac:dyDescent="0.25">
      <c r="A6" s="434" t="s">
        <v>556</v>
      </c>
      <c r="B6" s="36">
        <v>2022</v>
      </c>
      <c r="C6" s="430">
        <f>+B6+1</f>
        <v>2023</v>
      </c>
      <c r="D6" s="430">
        <f>+C6+1</f>
        <v>2024</v>
      </c>
      <c r="E6" s="430">
        <f>+D6+1</f>
        <v>2025</v>
      </c>
      <c r="F6" s="430">
        <f>+E6+1</f>
        <v>2026</v>
      </c>
      <c r="G6" s="430">
        <f>+F6+1</f>
        <v>2027</v>
      </c>
    </row>
    <row r="7" spans="1:7" ht="57.75" customHeight="1" x14ac:dyDescent="0.25">
      <c r="A7" s="435"/>
      <c r="B7" s="37" t="s">
        <v>545</v>
      </c>
      <c r="C7" s="431"/>
      <c r="D7" s="431"/>
      <c r="E7" s="431"/>
      <c r="F7" s="431"/>
      <c r="G7" s="431"/>
    </row>
    <row r="8" spans="1:7" x14ac:dyDescent="0.25">
      <c r="A8" s="26" t="s">
        <v>476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557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558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479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480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559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482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483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484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485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486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557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558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479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480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559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482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483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487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485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488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433" t="s">
        <v>489</v>
      </c>
      <c r="B1" s="433"/>
      <c r="C1" s="433"/>
      <c r="D1" s="433"/>
      <c r="E1" s="433"/>
      <c r="F1" s="433"/>
      <c r="G1" s="433"/>
    </row>
    <row r="2" spans="1:7" x14ac:dyDescent="0.25">
      <c r="A2" s="128" t="str">
        <f>'Formato 1'!A2</f>
        <v>Municipio de Salamanca, Guanajuato.</v>
      </c>
      <c r="B2" s="129"/>
      <c r="C2" s="129"/>
      <c r="D2" s="129"/>
      <c r="E2" s="129"/>
      <c r="F2" s="129"/>
      <c r="G2" s="130"/>
    </row>
    <row r="3" spans="1:7" x14ac:dyDescent="0.25">
      <c r="A3" s="113" t="s">
        <v>490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437" t="s">
        <v>491</v>
      </c>
      <c r="B5" s="438">
        <v>2017</v>
      </c>
      <c r="C5" s="438">
        <f>+B5+1</f>
        <v>2018</v>
      </c>
      <c r="D5" s="438">
        <f>+C5+1</f>
        <v>2019</v>
      </c>
      <c r="E5" s="438">
        <f>+D5+1</f>
        <v>2020</v>
      </c>
      <c r="F5" s="438">
        <f>+E5+1</f>
        <v>2021</v>
      </c>
      <c r="G5" s="36">
        <f>+F5+1</f>
        <v>2022</v>
      </c>
    </row>
    <row r="6" spans="1:7" ht="32.25" x14ac:dyDescent="0.25">
      <c r="A6" s="390"/>
      <c r="B6" s="439"/>
      <c r="C6" s="439"/>
      <c r="D6" s="439"/>
      <c r="E6" s="439"/>
      <c r="F6" s="439"/>
      <c r="G6" s="37" t="s">
        <v>560</v>
      </c>
    </row>
    <row r="7" spans="1:7" x14ac:dyDescent="0.25">
      <c r="A7" s="62" t="s">
        <v>492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561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562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452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453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563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564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456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457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565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459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566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567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493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568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569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466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467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570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494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295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495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472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571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473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436" t="s">
        <v>572</v>
      </c>
      <c r="B39" s="436"/>
      <c r="C39" s="436"/>
      <c r="D39" s="436"/>
      <c r="E39" s="436"/>
      <c r="F39" s="436"/>
      <c r="G39" s="436"/>
    </row>
    <row r="40" spans="1:7" x14ac:dyDescent="0.25">
      <c r="A40" s="436" t="s">
        <v>573</v>
      </c>
      <c r="B40" s="436"/>
      <c r="C40" s="436"/>
      <c r="D40" s="436"/>
      <c r="E40" s="436"/>
      <c r="F40" s="436"/>
      <c r="G40" s="436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433" t="s">
        <v>496</v>
      </c>
      <c r="B1" s="433"/>
      <c r="C1" s="433"/>
      <c r="D1" s="433"/>
      <c r="E1" s="433"/>
      <c r="F1" s="433"/>
      <c r="G1" s="433"/>
    </row>
    <row r="2" spans="1:7" x14ac:dyDescent="0.25">
      <c r="A2" s="128" t="str">
        <f>'Formato 1'!A2</f>
        <v>Municipio de Salamanca, Guanajuato.</v>
      </c>
      <c r="B2" s="129"/>
      <c r="C2" s="129"/>
      <c r="D2" s="129"/>
      <c r="E2" s="129"/>
      <c r="F2" s="129"/>
      <c r="G2" s="130"/>
    </row>
    <row r="3" spans="1:7" x14ac:dyDescent="0.25">
      <c r="A3" s="113" t="s">
        <v>497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440" t="s">
        <v>556</v>
      </c>
      <c r="B5" s="438">
        <v>2017</v>
      </c>
      <c r="C5" s="438">
        <f>+B5+1</f>
        <v>2018</v>
      </c>
      <c r="D5" s="438">
        <f>+C5+1</f>
        <v>2019</v>
      </c>
      <c r="E5" s="438">
        <f>+D5+1</f>
        <v>2020</v>
      </c>
      <c r="F5" s="438">
        <f>+E5+1</f>
        <v>2021</v>
      </c>
      <c r="G5" s="36">
        <v>2022</v>
      </c>
    </row>
    <row r="6" spans="1:7" ht="48.75" customHeight="1" x14ac:dyDescent="0.25">
      <c r="A6" s="441"/>
      <c r="B6" s="439"/>
      <c r="C6" s="439"/>
      <c r="D6" s="439"/>
      <c r="E6" s="439"/>
      <c r="F6" s="439"/>
      <c r="G6" s="37" t="s">
        <v>574</v>
      </c>
    </row>
    <row r="7" spans="1:7" x14ac:dyDescent="0.25">
      <c r="A7" s="26" t="s">
        <v>476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557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558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480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559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482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483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484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485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486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557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558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479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480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559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482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483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487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485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575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436" t="s">
        <v>572</v>
      </c>
      <c r="B32" s="436"/>
      <c r="C32" s="436"/>
      <c r="D32" s="436"/>
      <c r="E32" s="436"/>
      <c r="F32" s="436"/>
      <c r="G32" s="436"/>
    </row>
    <row r="33" spans="1:7" x14ac:dyDescent="0.25">
      <c r="A33" s="436" t="s">
        <v>573</v>
      </c>
      <c r="B33" s="436"/>
      <c r="C33" s="436"/>
      <c r="D33" s="436"/>
      <c r="E33" s="436"/>
      <c r="F33" s="436"/>
      <c r="G33" s="436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442" t="s">
        <v>498</v>
      </c>
      <c r="B1" s="442"/>
      <c r="C1" s="442"/>
      <c r="D1" s="442"/>
      <c r="E1" s="442"/>
      <c r="F1" s="442"/>
    </row>
    <row r="2" spans="1:6" ht="20.100000000000001" customHeight="1" x14ac:dyDescent="0.25">
      <c r="A2" s="110" t="str">
        <f>'Formato 1'!A2</f>
        <v>Municipio de Salamanca, Guanajuato.</v>
      </c>
      <c r="B2" s="134"/>
      <c r="C2" s="134"/>
      <c r="D2" s="134"/>
      <c r="E2" s="134"/>
      <c r="F2" s="135"/>
    </row>
    <row r="3" spans="1:6" ht="29.25" customHeight="1" x14ac:dyDescent="0.25">
      <c r="A3" s="136" t="s">
        <v>499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500</v>
      </c>
      <c r="C4" s="121" t="s">
        <v>501</v>
      </c>
      <c r="D4" s="121" t="s">
        <v>502</v>
      </c>
      <c r="E4" s="121" t="s">
        <v>503</v>
      </c>
      <c r="F4" s="121" t="s">
        <v>504</v>
      </c>
    </row>
    <row r="5" spans="1:6" ht="12.75" customHeight="1" x14ac:dyDescent="0.25">
      <c r="A5" s="18" t="s">
        <v>505</v>
      </c>
      <c r="B5" s="53"/>
      <c r="C5" s="53"/>
      <c r="D5" s="53"/>
      <c r="E5" s="53"/>
      <c r="F5" s="53"/>
    </row>
    <row r="6" spans="1:6" ht="30" x14ac:dyDescent="0.25">
      <c r="A6" s="59" t="s">
        <v>506</v>
      </c>
      <c r="B6" s="60"/>
      <c r="C6" s="60"/>
      <c r="D6" s="60"/>
      <c r="E6" s="60"/>
      <c r="F6" s="60"/>
    </row>
    <row r="7" spans="1:6" ht="15" x14ac:dyDescent="0.25">
      <c r="A7" s="59" t="s">
        <v>507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508</v>
      </c>
      <c r="B9" s="45"/>
      <c r="C9" s="45"/>
      <c r="D9" s="45"/>
      <c r="E9" s="45"/>
      <c r="F9" s="45"/>
    </row>
    <row r="10" spans="1:6" ht="15" x14ac:dyDescent="0.25">
      <c r="A10" s="59" t="s">
        <v>509</v>
      </c>
      <c r="B10" s="60"/>
      <c r="C10" s="60"/>
      <c r="D10" s="60"/>
      <c r="E10" s="60"/>
      <c r="F10" s="60"/>
    </row>
    <row r="11" spans="1:6" ht="15" x14ac:dyDescent="0.25">
      <c r="A11" s="80" t="s">
        <v>510</v>
      </c>
      <c r="B11" s="60"/>
      <c r="C11" s="60"/>
      <c r="D11" s="60"/>
      <c r="E11" s="60"/>
      <c r="F11" s="60"/>
    </row>
    <row r="12" spans="1:6" ht="15" x14ac:dyDescent="0.25">
      <c r="A12" s="80" t="s">
        <v>511</v>
      </c>
      <c r="B12" s="60"/>
      <c r="C12" s="60"/>
      <c r="D12" s="60"/>
      <c r="E12" s="60"/>
      <c r="F12" s="60"/>
    </row>
    <row r="13" spans="1:6" ht="15" x14ac:dyDescent="0.25">
      <c r="A13" s="80" t="s">
        <v>512</v>
      </c>
      <c r="B13" s="60"/>
      <c r="C13" s="60"/>
      <c r="D13" s="60"/>
      <c r="E13" s="60"/>
      <c r="F13" s="60"/>
    </row>
    <row r="14" spans="1:6" ht="15" x14ac:dyDescent="0.25">
      <c r="A14" s="59" t="s">
        <v>513</v>
      </c>
      <c r="B14" s="60"/>
      <c r="C14" s="60"/>
      <c r="D14" s="60"/>
      <c r="E14" s="60"/>
      <c r="F14" s="60"/>
    </row>
    <row r="15" spans="1:6" ht="15" x14ac:dyDescent="0.25">
      <c r="A15" s="80" t="s">
        <v>510</v>
      </c>
      <c r="B15" s="60"/>
      <c r="C15" s="60"/>
      <c r="D15" s="60"/>
      <c r="E15" s="60"/>
      <c r="F15" s="60"/>
    </row>
    <row r="16" spans="1:6" ht="15" x14ac:dyDescent="0.25">
      <c r="A16" s="80" t="s">
        <v>511</v>
      </c>
      <c r="B16" s="60"/>
      <c r="C16" s="60"/>
      <c r="D16" s="60"/>
      <c r="E16" s="60"/>
      <c r="F16" s="60"/>
    </row>
    <row r="17" spans="1:6" ht="15" x14ac:dyDescent="0.25">
      <c r="A17" s="80" t="s">
        <v>512</v>
      </c>
      <c r="B17" s="60"/>
      <c r="C17" s="60"/>
      <c r="D17" s="60"/>
      <c r="E17" s="60"/>
      <c r="F17" s="60"/>
    </row>
    <row r="18" spans="1:6" ht="15" x14ac:dyDescent="0.25">
      <c r="A18" s="59" t="s">
        <v>514</v>
      </c>
      <c r="B18" s="122"/>
      <c r="C18" s="60"/>
      <c r="D18" s="60"/>
      <c r="E18" s="60"/>
      <c r="F18" s="60"/>
    </row>
    <row r="19" spans="1:6" ht="15" x14ac:dyDescent="0.25">
      <c r="A19" s="59" t="s">
        <v>515</v>
      </c>
      <c r="B19" s="60"/>
      <c r="C19" s="60"/>
      <c r="D19" s="60"/>
      <c r="E19" s="60"/>
      <c r="F19" s="60"/>
    </row>
    <row r="20" spans="1:6" ht="30" x14ac:dyDescent="0.25">
      <c r="A20" s="59" t="s">
        <v>516</v>
      </c>
      <c r="B20" s="123"/>
      <c r="C20" s="123"/>
      <c r="D20" s="123"/>
      <c r="E20" s="123"/>
      <c r="F20" s="123"/>
    </row>
    <row r="21" spans="1:6" ht="30" x14ac:dyDescent="0.25">
      <c r="A21" s="59" t="s">
        <v>517</v>
      </c>
      <c r="B21" s="123"/>
      <c r="C21" s="123"/>
      <c r="D21" s="123"/>
      <c r="E21" s="123"/>
      <c r="F21" s="123"/>
    </row>
    <row r="22" spans="1:6" ht="30" x14ac:dyDescent="0.25">
      <c r="A22" s="59" t="s">
        <v>518</v>
      </c>
      <c r="B22" s="123"/>
      <c r="C22" s="123"/>
      <c r="D22" s="123"/>
      <c r="E22" s="123"/>
      <c r="F22" s="123"/>
    </row>
    <row r="23" spans="1:6" ht="15" x14ac:dyDescent="0.25">
      <c r="A23" s="59" t="s">
        <v>519</v>
      </c>
      <c r="B23" s="123"/>
      <c r="C23" s="123"/>
      <c r="D23" s="123"/>
      <c r="E23" s="123"/>
      <c r="F23" s="123"/>
    </row>
    <row r="24" spans="1:6" ht="15" x14ac:dyDescent="0.25">
      <c r="A24" s="59" t="s">
        <v>520</v>
      </c>
      <c r="B24" s="124"/>
      <c r="C24" s="60"/>
      <c r="D24" s="60"/>
      <c r="E24" s="60"/>
      <c r="F24" s="60"/>
    </row>
    <row r="25" spans="1:6" ht="15" x14ac:dyDescent="0.25">
      <c r="A25" s="59" t="s">
        <v>521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522</v>
      </c>
      <c r="B27" s="45"/>
      <c r="C27" s="45"/>
      <c r="D27" s="45"/>
      <c r="E27" s="45"/>
      <c r="F27" s="45"/>
    </row>
    <row r="28" spans="1:6" ht="15" x14ac:dyDescent="0.25">
      <c r="A28" s="59" t="s">
        <v>523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524</v>
      </c>
      <c r="B30" s="45"/>
      <c r="C30" s="45"/>
      <c r="D30" s="45"/>
      <c r="E30" s="45"/>
      <c r="F30" s="45"/>
    </row>
    <row r="31" spans="1:6" ht="15" x14ac:dyDescent="0.25">
      <c r="A31" s="59" t="s">
        <v>509</v>
      </c>
      <c r="B31" s="60"/>
      <c r="C31" s="60"/>
      <c r="D31" s="60"/>
      <c r="E31" s="60"/>
      <c r="F31" s="60"/>
    </row>
    <row r="32" spans="1:6" ht="15" x14ac:dyDescent="0.25">
      <c r="A32" s="59" t="s">
        <v>513</v>
      </c>
      <c r="B32" s="60"/>
      <c r="C32" s="60"/>
      <c r="D32" s="60"/>
      <c r="E32" s="60"/>
      <c r="F32" s="60"/>
    </row>
    <row r="33" spans="1:6" ht="15" x14ac:dyDescent="0.25">
      <c r="A33" s="59" t="s">
        <v>525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526</v>
      </c>
      <c r="B35" s="45"/>
      <c r="C35" s="45"/>
      <c r="D35" s="45"/>
      <c r="E35" s="45"/>
      <c r="F35" s="45"/>
    </row>
    <row r="36" spans="1:6" ht="15" x14ac:dyDescent="0.25">
      <c r="A36" s="59" t="s">
        <v>527</v>
      </c>
      <c r="B36" s="60"/>
      <c r="C36" s="60"/>
      <c r="D36" s="60"/>
      <c r="E36" s="60"/>
      <c r="F36" s="60"/>
    </row>
    <row r="37" spans="1:6" ht="15" x14ac:dyDescent="0.25">
      <c r="A37" s="59" t="s">
        <v>528</v>
      </c>
      <c r="B37" s="60"/>
      <c r="C37" s="60"/>
      <c r="D37" s="60"/>
      <c r="E37" s="60"/>
      <c r="F37" s="60"/>
    </row>
    <row r="38" spans="1:6" ht="15" x14ac:dyDescent="0.25">
      <c r="A38" s="59" t="s">
        <v>529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530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531</v>
      </c>
      <c r="B42" s="45"/>
      <c r="C42" s="45"/>
      <c r="D42" s="45"/>
      <c r="E42" s="45"/>
      <c r="F42" s="45"/>
    </row>
    <row r="43" spans="1:6" ht="15" x14ac:dyDescent="0.25">
      <c r="A43" s="59" t="s">
        <v>532</v>
      </c>
      <c r="B43" s="60"/>
      <c r="C43" s="60"/>
      <c r="D43" s="60"/>
      <c r="E43" s="60"/>
      <c r="F43" s="60"/>
    </row>
    <row r="44" spans="1:6" ht="15" x14ac:dyDescent="0.25">
      <c r="A44" s="59" t="s">
        <v>533</v>
      </c>
      <c r="B44" s="60"/>
      <c r="C44" s="60"/>
      <c r="D44" s="60"/>
      <c r="E44" s="60"/>
      <c r="F44" s="60"/>
    </row>
    <row r="45" spans="1:6" ht="15" x14ac:dyDescent="0.25">
      <c r="A45" s="59" t="s">
        <v>534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535</v>
      </c>
      <c r="B47" s="45"/>
      <c r="C47" s="45"/>
      <c r="D47" s="45"/>
      <c r="E47" s="45"/>
      <c r="F47" s="45"/>
    </row>
    <row r="48" spans="1:6" ht="15" x14ac:dyDescent="0.25">
      <c r="A48" s="59" t="s">
        <v>533</v>
      </c>
      <c r="B48" s="123"/>
      <c r="C48" s="123"/>
      <c r="D48" s="123"/>
      <c r="E48" s="123"/>
      <c r="F48" s="123"/>
    </row>
    <row r="49" spans="1:6" ht="15" x14ac:dyDescent="0.25">
      <c r="A49" s="59" t="s">
        <v>534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536</v>
      </c>
      <c r="B51" s="45"/>
      <c r="C51" s="45"/>
      <c r="D51" s="45"/>
      <c r="E51" s="45"/>
      <c r="F51" s="45"/>
    </row>
    <row r="52" spans="1:6" ht="15" x14ac:dyDescent="0.25">
      <c r="A52" s="59" t="s">
        <v>533</v>
      </c>
      <c r="B52" s="60"/>
      <c r="C52" s="60"/>
      <c r="D52" s="60"/>
      <c r="E52" s="60"/>
      <c r="F52" s="60"/>
    </row>
    <row r="53" spans="1:6" ht="15" x14ac:dyDescent="0.25">
      <c r="A53" s="59" t="s">
        <v>534</v>
      </c>
      <c r="B53" s="60"/>
      <c r="C53" s="60"/>
      <c r="D53" s="60"/>
      <c r="E53" s="60"/>
      <c r="F53" s="60"/>
    </row>
    <row r="54" spans="1:6" ht="15" x14ac:dyDescent="0.25">
      <c r="A54" s="59" t="s">
        <v>537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538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533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534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539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540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541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542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543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544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75" zoomScaleNormal="75" workbookViewId="0">
      <selection activeCell="F20" sqref="F20"/>
    </sheetView>
  </sheetViews>
  <sheetFormatPr baseColWidth="10" defaultColWidth="11" defaultRowHeight="15" x14ac:dyDescent="0.25"/>
  <cols>
    <col min="1" max="1" width="49.85546875" customWidth="1"/>
    <col min="2" max="2" width="17.42578125" customWidth="1"/>
    <col min="3" max="3" width="15.140625" customWidth="1"/>
    <col min="4" max="4" width="15.7109375" customWidth="1"/>
    <col min="5" max="5" width="18.42578125" customWidth="1"/>
    <col min="6" max="6" width="17.42578125" customWidth="1"/>
    <col min="7" max="7" width="14.140625" customWidth="1"/>
    <col min="8" max="8" width="17" customWidth="1"/>
  </cols>
  <sheetData>
    <row r="1" spans="1:8" ht="40.9" customHeight="1" x14ac:dyDescent="0.25">
      <c r="A1" s="382" t="s">
        <v>124</v>
      </c>
      <c r="B1" s="383"/>
      <c r="C1" s="383"/>
      <c r="D1" s="383"/>
      <c r="E1" s="383"/>
      <c r="F1" s="383"/>
      <c r="G1" s="383"/>
      <c r="H1" s="384"/>
    </row>
    <row r="2" spans="1:8" x14ac:dyDescent="0.25">
      <c r="A2" s="110" t="str">
        <f>'Formato 1'!A2</f>
        <v>Municipio de Salamanca, Guanajuato.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125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2024 y al 31 de Diciembre de 2025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75.7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134</v>
      </c>
      <c r="B8" s="4">
        <f t="shared" ref="B8:H8" si="0">B9+B13</f>
        <v>47669369.780000001</v>
      </c>
      <c r="C8" s="4">
        <f t="shared" si="0"/>
        <v>0</v>
      </c>
      <c r="D8" s="4">
        <f t="shared" si="0"/>
        <v>8851970.4399999995</v>
      </c>
      <c r="E8" s="4">
        <f t="shared" si="0"/>
        <v>0</v>
      </c>
      <c r="F8" s="4">
        <f t="shared" si="0"/>
        <v>38817399.340000004</v>
      </c>
      <c r="G8" s="4">
        <f t="shared" si="0"/>
        <v>5135222.18</v>
      </c>
      <c r="H8" s="4">
        <f t="shared" si="0"/>
        <v>0</v>
      </c>
    </row>
    <row r="9" spans="1:8" ht="15.75" customHeight="1" x14ac:dyDescent="0.25">
      <c r="A9" s="104" t="s">
        <v>135</v>
      </c>
      <c r="B9" s="47">
        <f t="shared" ref="B9:H9" si="1">SUM(B10:B12)</f>
        <v>-904098.49</v>
      </c>
      <c r="C9" s="47">
        <f t="shared" si="1"/>
        <v>0</v>
      </c>
      <c r="D9" s="47">
        <f t="shared" si="1"/>
        <v>8851970.4399999995</v>
      </c>
      <c r="E9" s="47">
        <f t="shared" si="1"/>
        <v>0</v>
      </c>
      <c r="F9" s="47">
        <f t="shared" si="1"/>
        <v>-9756068.9299999997</v>
      </c>
      <c r="G9" s="47">
        <f t="shared" si="1"/>
        <v>5135222.18</v>
      </c>
      <c r="H9" s="47">
        <f t="shared" si="1"/>
        <v>0</v>
      </c>
    </row>
    <row r="10" spans="1:8" ht="17.25" customHeight="1" x14ac:dyDescent="0.25">
      <c r="A10" s="105" t="s">
        <v>136</v>
      </c>
      <c r="B10" s="171">
        <v>-904098.49</v>
      </c>
      <c r="C10" s="171">
        <v>0</v>
      </c>
      <c r="D10" s="171">
        <v>8851970.4399999995</v>
      </c>
      <c r="E10" s="106">
        <v>0</v>
      </c>
      <c r="F10" s="106">
        <f>B10+C10-D10+E10</f>
        <v>-9756068.9299999997</v>
      </c>
      <c r="G10" s="172">
        <v>5135222.18</v>
      </c>
      <c r="H10" s="106">
        <v>0</v>
      </c>
    </row>
    <row r="11" spans="1:8" x14ac:dyDescent="0.25">
      <c r="A11" s="105" t="s">
        <v>137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138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139</v>
      </c>
      <c r="B13" s="47">
        <f t="shared" ref="B13:H13" si="2">SUM(B14:B16)</f>
        <v>48573468.270000003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48573468.270000003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140</v>
      </c>
      <c r="B14" s="173">
        <v>48573468.270000003</v>
      </c>
      <c r="C14" s="47">
        <v>0</v>
      </c>
      <c r="D14" s="106">
        <v>0</v>
      </c>
      <c r="E14" s="106">
        <v>0</v>
      </c>
      <c r="F14" s="106">
        <f>B14+C14-D14+E14</f>
        <v>48573468.270000003</v>
      </c>
      <c r="G14" s="47">
        <v>0</v>
      </c>
      <c r="H14" s="47">
        <v>0</v>
      </c>
    </row>
    <row r="15" spans="1:8" ht="15" customHeight="1" x14ac:dyDescent="0.25">
      <c r="A15" s="105" t="s">
        <v>141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142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143</v>
      </c>
      <c r="B18" s="174">
        <v>81241536.969999999</v>
      </c>
      <c r="C18" s="108"/>
      <c r="D18" s="108"/>
      <c r="E18" s="108"/>
      <c r="F18" s="175">
        <v>87646995.719999999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144</v>
      </c>
      <c r="B20" s="4">
        <f t="shared" ref="B20:H20" si="3">B8+B18</f>
        <v>128910906.75</v>
      </c>
      <c r="C20" s="4">
        <f t="shared" si="3"/>
        <v>0</v>
      </c>
      <c r="D20" s="4">
        <f t="shared" si="3"/>
        <v>8851970.4399999995</v>
      </c>
      <c r="E20" s="4">
        <f t="shared" si="3"/>
        <v>0</v>
      </c>
      <c r="F20" s="4">
        <f t="shared" si="3"/>
        <v>126464395.06</v>
      </c>
      <c r="G20" s="4">
        <f t="shared" si="3"/>
        <v>5135222.18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150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151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152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153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385" t="s">
        <v>154</v>
      </c>
      <c r="B33" s="385"/>
      <c r="C33" s="385"/>
      <c r="D33" s="385"/>
      <c r="E33" s="385"/>
      <c r="F33" s="385"/>
      <c r="G33" s="385"/>
      <c r="H33" s="385"/>
    </row>
    <row r="34" spans="1:8" ht="14.45" customHeight="1" x14ac:dyDescent="0.25">
      <c r="A34" s="385"/>
      <c r="B34" s="385"/>
      <c r="C34" s="385"/>
      <c r="D34" s="385"/>
      <c r="E34" s="385"/>
      <c r="F34" s="385"/>
      <c r="G34" s="385"/>
      <c r="H34" s="385"/>
    </row>
    <row r="35" spans="1:8" ht="14.45" customHeight="1" x14ac:dyDescent="0.25">
      <c r="A35" s="385"/>
      <c r="B35" s="385"/>
      <c r="C35" s="385"/>
      <c r="D35" s="385"/>
      <c r="E35" s="385"/>
      <c r="F35" s="385"/>
      <c r="G35" s="385"/>
      <c r="H35" s="385"/>
    </row>
    <row r="36" spans="1:8" ht="14.45" customHeight="1" x14ac:dyDescent="0.25">
      <c r="A36" s="385"/>
      <c r="B36" s="385"/>
      <c r="C36" s="385"/>
      <c r="D36" s="385"/>
      <c r="E36" s="385"/>
      <c r="F36" s="385"/>
      <c r="G36" s="385"/>
      <c r="H36" s="385"/>
    </row>
    <row r="37" spans="1:8" ht="14.45" customHeight="1" x14ac:dyDescent="0.25">
      <c r="A37" s="385"/>
      <c r="B37" s="385"/>
      <c r="C37" s="385"/>
      <c r="D37" s="385"/>
      <c r="E37" s="385"/>
      <c r="F37" s="385"/>
      <c r="G37" s="385"/>
      <c r="H37" s="385"/>
    </row>
    <row r="38" spans="1:8" x14ac:dyDescent="0.25">
      <c r="A38" s="61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162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163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164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153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31496062992125984" right="0.31496062992125984" top="0.55118110236220474" bottom="0.55118110236220474" header="0.31496062992125984" footer="0.31496062992125984"/>
  <pageSetup scale="80" orientation="landscape" r:id="rId1"/>
  <ignoredErrors>
    <ignoredError sqref="B8:H9 B41:F44 B11:H13 E10 H10 B15:H17 C14:E14 G14:H1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57.5703125" customWidth="1"/>
    <col min="2" max="2" width="15.5703125" customWidth="1"/>
    <col min="3" max="3" width="15.85546875" customWidth="1"/>
    <col min="4" max="5" width="14.28515625" customWidth="1"/>
    <col min="6" max="6" width="13.140625" customWidth="1"/>
    <col min="7" max="7" width="15.28515625" customWidth="1"/>
    <col min="8" max="8" width="13.140625" customWidth="1"/>
    <col min="9" max="9" width="14.7109375" customWidth="1"/>
    <col min="10" max="10" width="14" customWidth="1"/>
    <col min="11" max="11" width="14.85546875" customWidth="1"/>
    <col min="12" max="12" width="4.28515625" customWidth="1"/>
  </cols>
  <sheetData>
    <row r="1" spans="1:11" ht="40.9" customHeight="1" x14ac:dyDescent="0.25">
      <c r="A1" s="382" t="s">
        <v>165</v>
      </c>
      <c r="B1" s="383"/>
      <c r="C1" s="383"/>
      <c r="D1" s="383"/>
      <c r="E1" s="383"/>
      <c r="F1" s="383"/>
      <c r="G1" s="383"/>
      <c r="H1" s="383"/>
      <c r="I1" s="383"/>
      <c r="J1" s="383"/>
      <c r="K1" s="384"/>
    </row>
    <row r="2" spans="1:11" x14ac:dyDescent="0.25">
      <c r="A2" s="110" t="str">
        <f>'Formato 1'!A2</f>
        <v>Municipio de Salamanca, Guanajuato.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166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613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119.2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178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179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180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181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182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183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184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185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186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187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153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188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31496062992125984" right="0.31496062992125984" top="0.74803149606299213" bottom="0.74803149606299213" header="0.31496062992125984" footer="0.31496062992125984"/>
  <pageSetup scale="65" orientation="landscape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zoomScale="75" zoomScaleNormal="75" workbookViewId="0">
      <selection sqref="A1:D1"/>
    </sheetView>
  </sheetViews>
  <sheetFormatPr baseColWidth="10" defaultColWidth="11" defaultRowHeight="15" x14ac:dyDescent="0.25"/>
  <cols>
    <col min="1" max="1" width="91.140625" customWidth="1"/>
    <col min="2" max="2" width="18.5703125" customWidth="1"/>
    <col min="3" max="3" width="18.85546875" customWidth="1"/>
    <col min="4" max="4" width="18.140625" customWidth="1"/>
    <col min="5" max="5" width="3.28515625" customWidth="1"/>
  </cols>
  <sheetData>
    <row r="1" spans="1:4" ht="40.9" customHeight="1" x14ac:dyDescent="0.25">
      <c r="A1" s="382" t="s">
        <v>189</v>
      </c>
      <c r="B1" s="383"/>
      <c r="C1" s="383"/>
      <c r="D1" s="384"/>
    </row>
    <row r="2" spans="1:4" x14ac:dyDescent="0.25">
      <c r="A2" s="110" t="str">
        <f>'Formato 1'!A2</f>
        <v>Municipio de Salamanca, Guanajuato.</v>
      </c>
      <c r="B2" s="111"/>
      <c r="C2" s="111"/>
      <c r="D2" s="112"/>
    </row>
    <row r="3" spans="1:4" x14ac:dyDescent="0.25">
      <c r="A3" s="113" t="s">
        <v>190</v>
      </c>
      <c r="B3" s="114"/>
      <c r="C3" s="114"/>
      <c r="D3" s="115"/>
    </row>
    <row r="4" spans="1:4" x14ac:dyDescent="0.25">
      <c r="A4" s="113" t="str">
        <f>'Formato 3'!A4</f>
        <v>Del 1 de Enero al 31 de Diciembre de 2025 (b)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4">
        <f>SUM(B9:B11)</f>
        <v>1101718831.4100001</v>
      </c>
      <c r="C8" s="14">
        <f>SUM(C9:C11)</f>
        <v>1143088068.0899999</v>
      </c>
      <c r="D8" s="14">
        <f>SUM(D9:D11)</f>
        <v>1137836164.1799998</v>
      </c>
    </row>
    <row r="9" spans="1:4" x14ac:dyDescent="0.25">
      <c r="A9" s="58" t="s">
        <v>195</v>
      </c>
      <c r="B9" s="176">
        <v>765445550.69000006</v>
      </c>
      <c r="C9" s="176">
        <v>800362793.15999997</v>
      </c>
      <c r="D9" s="176">
        <v>795110889.25</v>
      </c>
    </row>
    <row r="10" spans="1:4" x14ac:dyDescent="0.25">
      <c r="A10" s="58" t="s">
        <v>196</v>
      </c>
      <c r="B10" s="176">
        <v>344723280.72000003</v>
      </c>
      <c r="C10" s="176">
        <v>351577245.37</v>
      </c>
      <c r="D10" s="176">
        <v>351577245.37</v>
      </c>
    </row>
    <row r="11" spans="1:4" x14ac:dyDescent="0.25">
      <c r="A11" s="58" t="s">
        <v>197</v>
      </c>
      <c r="B11" s="94">
        <f>B44</f>
        <v>-8450000</v>
      </c>
      <c r="C11" s="94">
        <f>C44</f>
        <v>-8851970.4399999995</v>
      </c>
      <c r="D11" s="94">
        <f>D44</f>
        <v>-8851970.4399999995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198</v>
      </c>
      <c r="B13" s="14">
        <f>B14+B15</f>
        <v>1101718831.4100001</v>
      </c>
      <c r="C13" s="14">
        <f>C14+C15</f>
        <v>1098963164.8499999</v>
      </c>
      <c r="D13" s="14">
        <f>D14+D15</f>
        <v>1080445949.5699999</v>
      </c>
    </row>
    <row r="14" spans="1:4" x14ac:dyDescent="0.25">
      <c r="A14" s="58" t="s">
        <v>199</v>
      </c>
      <c r="B14" s="177">
        <v>765445550.69000006</v>
      </c>
      <c r="C14" s="177">
        <v>799991422.98000002</v>
      </c>
      <c r="D14" s="177">
        <v>789976712.80999994</v>
      </c>
    </row>
    <row r="15" spans="1:4" x14ac:dyDescent="0.25">
      <c r="A15" s="58" t="s">
        <v>200</v>
      </c>
      <c r="B15" s="177">
        <v>336273280.72000003</v>
      </c>
      <c r="C15" s="177">
        <v>298971741.87</v>
      </c>
      <c r="D15" s="177">
        <v>290469236.75999999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201</v>
      </c>
      <c r="B17" s="15">
        <v>0</v>
      </c>
      <c r="C17" s="14">
        <f>C18+C19</f>
        <v>169062005.19999999</v>
      </c>
      <c r="D17" s="14">
        <f>D18+D19</f>
        <v>167042705.12</v>
      </c>
    </row>
    <row r="18" spans="1:4" x14ac:dyDescent="0.25">
      <c r="A18" s="58" t="s">
        <v>202</v>
      </c>
      <c r="B18" s="16">
        <v>0</v>
      </c>
      <c r="C18" s="178">
        <v>127158813.31</v>
      </c>
      <c r="D18" s="178">
        <v>125139513.23</v>
      </c>
    </row>
    <row r="19" spans="1:4" x14ac:dyDescent="0.25">
      <c r="A19" s="58" t="s">
        <v>203</v>
      </c>
      <c r="B19" s="16">
        <v>0</v>
      </c>
      <c r="C19" s="178">
        <v>41903191.890000001</v>
      </c>
      <c r="D19" s="178">
        <v>41903191.890000001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204</v>
      </c>
      <c r="B21" s="14">
        <f>B8-B13+B17</f>
        <v>0</v>
      </c>
      <c r="C21" s="14">
        <f>C8-C13+C17</f>
        <v>213186908.44</v>
      </c>
      <c r="D21" s="14">
        <f>D8-D13+D17</f>
        <v>224432919.7299999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205</v>
      </c>
      <c r="B23" s="14">
        <f>B21-B11</f>
        <v>8450000</v>
      </c>
      <c r="C23" s="14">
        <f>C21-C11</f>
        <v>222038878.88</v>
      </c>
      <c r="D23" s="14">
        <f>D21-D11</f>
        <v>233284890.1699999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8450000</v>
      </c>
      <c r="C25" s="14">
        <f>C23-C17</f>
        <v>52976873.680000007</v>
      </c>
      <c r="D25" s="14">
        <f>D23-D17</f>
        <v>66242185.049999893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7300000</v>
      </c>
      <c r="C29" s="4">
        <f>C30+C31</f>
        <v>5135222.18</v>
      </c>
      <c r="D29" s="4">
        <f>D30+D31</f>
        <v>5135222.18</v>
      </c>
    </row>
    <row r="30" spans="1:4" x14ac:dyDescent="0.25">
      <c r="A30" s="58" t="s">
        <v>211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212</v>
      </c>
      <c r="B31" s="179">
        <v>7300000</v>
      </c>
      <c r="C31" s="179">
        <v>5135222.18</v>
      </c>
      <c r="D31" s="179">
        <v>5135222.18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213</v>
      </c>
      <c r="B33" s="4">
        <f>B25+B29</f>
        <v>15750000</v>
      </c>
      <c r="C33" s="4">
        <f>C25+C29</f>
        <v>58112095.860000007</v>
      </c>
      <c r="D33" s="4">
        <f>D25+D29</f>
        <v>71377407.2299999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216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217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218</v>
      </c>
      <c r="B40" s="4">
        <f>B41+B42</f>
        <v>8450000</v>
      </c>
      <c r="C40" s="4">
        <f>C41+C42</f>
        <v>8851970.4399999995</v>
      </c>
      <c r="D40" s="4">
        <f>D41+D42</f>
        <v>8851970.4399999995</v>
      </c>
    </row>
    <row r="41" spans="1:4" x14ac:dyDescent="0.25">
      <c r="A41" s="58" t="s">
        <v>219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220</v>
      </c>
      <c r="B42" s="180">
        <v>8450000</v>
      </c>
      <c r="C42" s="180">
        <v>8851970.4399999995</v>
      </c>
      <c r="D42" s="180">
        <v>8851970.4399999995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221</v>
      </c>
      <c r="B44" s="4">
        <f>B37-B40</f>
        <v>-8450000</v>
      </c>
      <c r="C44" s="4">
        <f>C37-C40</f>
        <v>-8851970.4399999995</v>
      </c>
      <c r="D44" s="4">
        <f>D37-D40</f>
        <v>-8851970.4399999995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5" t="s">
        <v>222</v>
      </c>
      <c r="B48" s="96">
        <f>B9</f>
        <v>765445550.69000006</v>
      </c>
      <c r="C48" s="96">
        <f>C9</f>
        <v>800362793.15999997</v>
      </c>
      <c r="D48" s="96">
        <f>D9</f>
        <v>795110889.25</v>
      </c>
    </row>
    <row r="49" spans="1:4" x14ac:dyDescent="0.25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216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219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199</v>
      </c>
      <c r="B53" s="47">
        <f>B14</f>
        <v>765445550.69000006</v>
      </c>
      <c r="C53" s="47">
        <f>C14</f>
        <v>799991422.98000002</v>
      </c>
      <c r="D53" s="47">
        <f>D14</f>
        <v>789976712.80999994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202</v>
      </c>
      <c r="B55" s="22">
        <v>0</v>
      </c>
      <c r="C55" s="47">
        <f>C18</f>
        <v>127158813.31</v>
      </c>
      <c r="D55" s="47">
        <f>D18</f>
        <v>125139513.23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224</v>
      </c>
      <c r="B57" s="4">
        <f>B48+B49-B53+B55</f>
        <v>0</v>
      </c>
      <c r="C57" s="4">
        <f>C48+C49-C53+C55</f>
        <v>127530183.48999995</v>
      </c>
      <c r="D57" s="4">
        <f>D48+D49-D53+D55</f>
        <v>130273689.67000006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f>B57-B49</f>
        <v>0</v>
      </c>
      <c r="C59" s="4">
        <f>C57-C49</f>
        <v>127530183.48999995</v>
      </c>
      <c r="D59" s="4">
        <f>D57-D49</f>
        <v>130273689.67000006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5" t="s">
        <v>196</v>
      </c>
      <c r="B63" s="98">
        <f>B10</f>
        <v>344723280.72000003</v>
      </c>
      <c r="C63" s="98">
        <f>C10</f>
        <v>351577245.37</v>
      </c>
      <c r="D63" s="98">
        <f>D10</f>
        <v>351577245.37</v>
      </c>
    </row>
    <row r="64" spans="1:4" ht="30" x14ac:dyDescent="0.25">
      <c r="A64" s="21" t="s">
        <v>226</v>
      </c>
      <c r="B64" s="14">
        <f>B65-B66</f>
        <v>-8450000</v>
      </c>
      <c r="C64" s="14">
        <f>C65-C66</f>
        <v>-8851970.4399999995</v>
      </c>
      <c r="D64" s="14">
        <f>D65-D66</f>
        <v>-8851970.4399999995</v>
      </c>
    </row>
    <row r="65" spans="1:4" x14ac:dyDescent="0.25">
      <c r="A65" s="97" t="s">
        <v>217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220</v>
      </c>
      <c r="B66" s="181">
        <v>8450000</v>
      </c>
      <c r="C66" s="181">
        <v>8851970.4399999995</v>
      </c>
      <c r="D66" s="181">
        <v>8851970.4399999995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227</v>
      </c>
      <c r="B68" s="94">
        <f>B15</f>
        <v>336273280.72000003</v>
      </c>
      <c r="C68" s="94">
        <f>C15</f>
        <v>298971741.87</v>
      </c>
      <c r="D68" s="94">
        <f>D15</f>
        <v>290469236.75999999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203</v>
      </c>
      <c r="B70" s="16">
        <v>0</v>
      </c>
      <c r="C70" s="94">
        <f>C19</f>
        <v>41903191.890000001</v>
      </c>
      <c r="D70" s="94">
        <f>D19</f>
        <v>41903191.890000001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228</v>
      </c>
      <c r="B72" s="14">
        <f>B63+B64-B68+B70</f>
        <v>0</v>
      </c>
      <c r="C72" s="14">
        <f>C63+C64-C68+C70</f>
        <v>85656724.950000003</v>
      </c>
      <c r="D72" s="14">
        <f>D63+D64-D68+D70</f>
        <v>94159230.060000017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229</v>
      </c>
      <c r="B74" s="14">
        <f>B72-B64</f>
        <v>8450000</v>
      </c>
      <c r="C74" s="14">
        <f>C72-C64</f>
        <v>94508695.390000001</v>
      </c>
      <c r="D74" s="14">
        <f>D72-D64</f>
        <v>103011200.50000001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31496062992125984" right="0.31496062992125984" top="0.55118110236220474" bottom="0.55118110236220474" header="0.31496062992125984" footer="0.31496062992125984"/>
  <pageSetup scale="90" orientation="landscape" r:id="rId1"/>
  <ignoredErrors>
    <ignoredError sqref="B8:D8 B29:D30 B37:D41 B48:D59 B63:D65 B11:D13 B16:D17 B20:D25 B18:B19 B32:D33 B43:D44 B67:D7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zoomScale="75" zoomScaleNormal="75" workbookViewId="0">
      <selection activeCell="K63" sqref="K63"/>
    </sheetView>
  </sheetViews>
  <sheetFormatPr baseColWidth="10" defaultColWidth="11" defaultRowHeight="15" x14ac:dyDescent="0.25"/>
  <cols>
    <col min="1" max="1" width="79.140625" customWidth="1"/>
    <col min="2" max="2" width="18.7109375" customWidth="1"/>
    <col min="3" max="3" width="17.7109375" customWidth="1"/>
    <col min="4" max="4" width="18.85546875" customWidth="1"/>
    <col min="5" max="5" width="18.28515625" customWidth="1"/>
    <col min="6" max="6" width="18.140625" customWidth="1"/>
    <col min="7" max="7" width="17.7109375" customWidth="1"/>
    <col min="8" max="8" width="11" customWidth="1"/>
  </cols>
  <sheetData>
    <row r="1" spans="1:7" ht="40.9" customHeight="1" x14ac:dyDescent="0.25">
      <c r="A1" s="382" t="s">
        <v>230</v>
      </c>
      <c r="B1" s="383"/>
      <c r="C1" s="383"/>
      <c r="D1" s="383"/>
      <c r="E1" s="383"/>
      <c r="F1" s="383"/>
      <c r="G1" s="384"/>
    </row>
    <row r="2" spans="1:7" x14ac:dyDescent="0.25">
      <c r="A2" s="110" t="str">
        <f>'Formato 1'!A2</f>
        <v>Municipio de Salamanca, Guanajuato.</v>
      </c>
      <c r="B2" s="111"/>
      <c r="C2" s="111"/>
      <c r="D2" s="111"/>
      <c r="E2" s="111"/>
      <c r="F2" s="111"/>
      <c r="G2" s="112"/>
    </row>
    <row r="3" spans="1:7" x14ac:dyDescent="0.25">
      <c r="A3" s="113" t="s">
        <v>231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Diciembre de 2025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386" t="s">
        <v>232</v>
      </c>
      <c r="B6" s="388" t="s">
        <v>233</v>
      </c>
      <c r="C6" s="388"/>
      <c r="D6" s="388"/>
      <c r="E6" s="388"/>
      <c r="F6" s="388"/>
      <c r="G6" s="388" t="s">
        <v>234</v>
      </c>
    </row>
    <row r="7" spans="1:7" ht="30" x14ac:dyDescent="0.25">
      <c r="A7" s="387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388"/>
    </row>
    <row r="8" spans="1:7" x14ac:dyDescent="0.25">
      <c r="A8" s="26" t="s">
        <v>239</v>
      </c>
      <c r="B8" s="91"/>
      <c r="C8" s="91"/>
      <c r="D8" s="91"/>
      <c r="E8" s="91"/>
      <c r="F8" s="91"/>
      <c r="G8" s="91"/>
    </row>
    <row r="9" spans="1:7" x14ac:dyDescent="0.25">
      <c r="A9" s="58" t="s">
        <v>240</v>
      </c>
      <c r="B9" s="182">
        <v>145871679.88</v>
      </c>
      <c r="C9" s="183">
        <v>0</v>
      </c>
      <c r="D9" s="47">
        <f>B9+C9</f>
        <v>145871679.88</v>
      </c>
      <c r="E9" s="192">
        <v>144490134.21000001</v>
      </c>
      <c r="F9" s="192">
        <v>144490141.16999999</v>
      </c>
      <c r="G9" s="47">
        <f>F9-B9</f>
        <v>-1381538.7100000083</v>
      </c>
    </row>
    <row r="10" spans="1:7" x14ac:dyDescent="0.25">
      <c r="A10" s="58" t="s">
        <v>241</v>
      </c>
      <c r="B10" s="182">
        <v>0</v>
      </c>
      <c r="C10" s="183">
        <v>0</v>
      </c>
      <c r="D10" s="47">
        <f t="shared" ref="D10:D39" si="0">B10+C10</f>
        <v>0</v>
      </c>
      <c r="E10" s="192">
        <v>0</v>
      </c>
      <c r="F10" s="192">
        <v>0</v>
      </c>
      <c r="G10" s="47">
        <f>F10-B10</f>
        <v>0</v>
      </c>
    </row>
    <row r="11" spans="1:7" x14ac:dyDescent="0.25">
      <c r="A11" s="58" t="s">
        <v>242</v>
      </c>
      <c r="B11" s="182">
        <v>0</v>
      </c>
      <c r="C11" s="183">
        <v>0</v>
      </c>
      <c r="D11" s="47">
        <f t="shared" si="0"/>
        <v>0</v>
      </c>
      <c r="E11" s="192">
        <v>0</v>
      </c>
      <c r="F11" s="192">
        <v>0</v>
      </c>
      <c r="G11" s="47">
        <f t="shared" ref="G11:G15" si="1">F11-B11</f>
        <v>0</v>
      </c>
    </row>
    <row r="12" spans="1:7" x14ac:dyDescent="0.25">
      <c r="A12" s="58" t="s">
        <v>243</v>
      </c>
      <c r="B12" s="182">
        <v>90094721.790000007</v>
      </c>
      <c r="C12" s="183">
        <v>0</v>
      </c>
      <c r="D12" s="47">
        <f t="shared" si="0"/>
        <v>90094721.790000007</v>
      </c>
      <c r="E12" s="192">
        <v>81036605.010000005</v>
      </c>
      <c r="F12" s="192">
        <v>81036605.280000001</v>
      </c>
      <c r="G12" s="47">
        <f t="shared" si="1"/>
        <v>-9058116.5100000054</v>
      </c>
    </row>
    <row r="13" spans="1:7" x14ac:dyDescent="0.25">
      <c r="A13" s="58" t="s">
        <v>244</v>
      </c>
      <c r="B13" s="182">
        <v>22150799.68</v>
      </c>
      <c r="C13" s="183">
        <v>1849259.4</v>
      </c>
      <c r="D13" s="47">
        <f t="shared" si="0"/>
        <v>24000059.079999998</v>
      </c>
      <c r="E13" s="192">
        <v>21237559.870000001</v>
      </c>
      <c r="F13" s="192">
        <v>21237559.93</v>
      </c>
      <c r="G13" s="47">
        <f t="shared" si="1"/>
        <v>-913239.75</v>
      </c>
    </row>
    <row r="14" spans="1:7" x14ac:dyDescent="0.25">
      <c r="A14" s="58" t="s">
        <v>245</v>
      </c>
      <c r="B14" s="182">
        <v>13771182.699999999</v>
      </c>
      <c r="C14" s="183">
        <v>0</v>
      </c>
      <c r="D14" s="47">
        <f t="shared" si="0"/>
        <v>13771182.699999999</v>
      </c>
      <c r="E14" s="192">
        <v>20882584.420000002</v>
      </c>
      <c r="F14" s="192">
        <v>20801160.289999999</v>
      </c>
      <c r="G14" s="47">
        <f t="shared" si="1"/>
        <v>7029977.5899999999</v>
      </c>
    </row>
    <row r="15" spans="1:7" x14ac:dyDescent="0.25">
      <c r="A15" s="58" t="s">
        <v>246</v>
      </c>
      <c r="B15" s="182">
        <v>0</v>
      </c>
      <c r="C15" s="183">
        <v>0</v>
      </c>
      <c r="D15" s="47">
        <f t="shared" si="0"/>
        <v>0</v>
      </c>
      <c r="E15" s="192">
        <v>0</v>
      </c>
      <c r="F15" s="192">
        <v>0</v>
      </c>
      <c r="G15" s="47">
        <f t="shared" si="1"/>
        <v>0</v>
      </c>
    </row>
    <row r="16" spans="1:7" x14ac:dyDescent="0.25">
      <c r="A16" s="92" t="s">
        <v>247</v>
      </c>
      <c r="B16" s="47">
        <f t="shared" ref="B16:G16" si="2">SUM(B17:B27)</f>
        <v>470621633.89999998</v>
      </c>
      <c r="C16" s="47">
        <f t="shared" si="2"/>
        <v>10862848.1</v>
      </c>
      <c r="D16" s="47">
        <f t="shared" si="0"/>
        <v>481484482</v>
      </c>
      <c r="E16" s="47">
        <f t="shared" si="2"/>
        <v>494222978.07999992</v>
      </c>
      <c r="F16" s="47">
        <f t="shared" si="2"/>
        <v>489052491.00999993</v>
      </c>
      <c r="G16" s="47">
        <f t="shared" si="2"/>
        <v>18430857.110000022</v>
      </c>
    </row>
    <row r="17" spans="1:7" x14ac:dyDescent="0.25">
      <c r="A17" s="77" t="s">
        <v>248</v>
      </c>
      <c r="B17" s="184">
        <v>355098533.89999998</v>
      </c>
      <c r="C17" s="186">
        <v>5967556.0999999996</v>
      </c>
      <c r="D17" s="47">
        <f t="shared" si="0"/>
        <v>361066090</v>
      </c>
      <c r="E17" s="193">
        <v>361402816.31999999</v>
      </c>
      <c r="F17" s="193">
        <v>356232329.25</v>
      </c>
      <c r="G17" s="47">
        <f>F17-B17</f>
        <v>1133795.3500000238</v>
      </c>
    </row>
    <row r="18" spans="1:7" x14ac:dyDescent="0.25">
      <c r="A18" s="77" t="s">
        <v>249</v>
      </c>
      <c r="B18" s="184">
        <v>58372252.810000002</v>
      </c>
      <c r="C18" s="186">
        <v>1007315.19</v>
      </c>
      <c r="D18" s="47">
        <f t="shared" si="0"/>
        <v>59379568</v>
      </c>
      <c r="E18" s="193">
        <v>59528630.520000003</v>
      </c>
      <c r="F18" s="193">
        <v>59528630.520000003</v>
      </c>
      <c r="G18" s="47">
        <f t="shared" ref="G18:G27" si="3">F18-B18</f>
        <v>1156377.7100000009</v>
      </c>
    </row>
    <row r="19" spans="1:7" x14ac:dyDescent="0.25">
      <c r="A19" s="77" t="s">
        <v>250</v>
      </c>
      <c r="B19" s="184">
        <v>31544776.140000001</v>
      </c>
      <c r="C19" s="186">
        <v>-1277439.1399999999</v>
      </c>
      <c r="D19" s="47">
        <f t="shared" si="0"/>
        <v>30267337</v>
      </c>
      <c r="E19" s="193">
        <v>32757044.899999999</v>
      </c>
      <c r="F19" s="193">
        <v>32757044.899999999</v>
      </c>
      <c r="G19" s="47">
        <f t="shared" si="3"/>
        <v>1212268.7599999979</v>
      </c>
    </row>
    <row r="20" spans="1:7" x14ac:dyDescent="0.25">
      <c r="A20" s="77" t="s">
        <v>251</v>
      </c>
      <c r="B20" s="185">
        <v>0</v>
      </c>
      <c r="C20" s="187">
        <v>0</v>
      </c>
      <c r="D20" s="47">
        <f t="shared" si="0"/>
        <v>0</v>
      </c>
      <c r="E20" s="194">
        <v>0</v>
      </c>
      <c r="F20" s="194">
        <v>0</v>
      </c>
      <c r="G20" s="47">
        <f t="shared" si="3"/>
        <v>0</v>
      </c>
    </row>
    <row r="21" spans="1:7" x14ac:dyDescent="0.25">
      <c r="A21" s="77" t="s">
        <v>252</v>
      </c>
      <c r="B21" s="185">
        <v>0</v>
      </c>
      <c r="C21" s="187">
        <v>0</v>
      </c>
      <c r="D21" s="47">
        <f t="shared" si="0"/>
        <v>0</v>
      </c>
      <c r="E21" s="194">
        <v>0</v>
      </c>
      <c r="F21" s="194">
        <v>0</v>
      </c>
      <c r="G21" s="47">
        <f t="shared" si="3"/>
        <v>0</v>
      </c>
    </row>
    <row r="22" spans="1:7" x14ac:dyDescent="0.25">
      <c r="A22" s="77" t="s">
        <v>253</v>
      </c>
      <c r="B22" s="184">
        <v>5442110.3499999996</v>
      </c>
      <c r="C22" s="186">
        <v>-256475.35</v>
      </c>
      <c r="D22" s="47">
        <f t="shared" si="0"/>
        <v>5185635</v>
      </c>
      <c r="E22" s="193">
        <v>4563817.34</v>
      </c>
      <c r="F22" s="193">
        <v>4563817.34</v>
      </c>
      <c r="G22" s="47">
        <f t="shared" si="3"/>
        <v>-878293.00999999978</v>
      </c>
    </row>
    <row r="23" spans="1:7" x14ac:dyDescent="0.25">
      <c r="A23" s="77" t="s">
        <v>254</v>
      </c>
      <c r="B23" s="185">
        <v>0</v>
      </c>
      <c r="C23" s="187">
        <v>0</v>
      </c>
      <c r="D23" s="47">
        <f t="shared" si="0"/>
        <v>0</v>
      </c>
      <c r="E23" s="194">
        <v>0</v>
      </c>
      <c r="F23" s="194">
        <v>0</v>
      </c>
      <c r="G23" s="47">
        <f t="shared" si="3"/>
        <v>0</v>
      </c>
    </row>
    <row r="24" spans="1:7" x14ac:dyDescent="0.25">
      <c r="A24" s="77" t="s">
        <v>255</v>
      </c>
      <c r="B24" s="185">
        <v>0</v>
      </c>
      <c r="C24" s="187">
        <v>0</v>
      </c>
      <c r="D24" s="47">
        <f t="shared" si="0"/>
        <v>0</v>
      </c>
      <c r="E24" s="194">
        <v>0</v>
      </c>
      <c r="F24" s="194">
        <v>0</v>
      </c>
      <c r="G24" s="47">
        <f t="shared" si="3"/>
        <v>0</v>
      </c>
    </row>
    <row r="25" spans="1:7" x14ac:dyDescent="0.25">
      <c r="A25" s="77" t="s">
        <v>256</v>
      </c>
      <c r="B25" s="184">
        <v>0</v>
      </c>
      <c r="C25" s="186">
        <v>0</v>
      </c>
      <c r="D25" s="47">
        <f t="shared" si="0"/>
        <v>0</v>
      </c>
      <c r="E25" s="193">
        <v>0</v>
      </c>
      <c r="F25" s="193">
        <v>0</v>
      </c>
      <c r="G25" s="47">
        <f t="shared" si="3"/>
        <v>0</v>
      </c>
    </row>
    <row r="26" spans="1:7" x14ac:dyDescent="0.25">
      <c r="A26" s="77" t="s">
        <v>257</v>
      </c>
      <c r="B26" s="184">
        <v>20163960.699999999</v>
      </c>
      <c r="C26" s="186">
        <v>5421891.2999999998</v>
      </c>
      <c r="D26" s="47">
        <f t="shared" si="0"/>
        <v>25585852</v>
      </c>
      <c r="E26" s="193">
        <v>35970669</v>
      </c>
      <c r="F26" s="193">
        <v>35970669</v>
      </c>
      <c r="G26" s="47">
        <f t="shared" si="3"/>
        <v>15806708.300000001</v>
      </c>
    </row>
    <row r="27" spans="1:7" x14ac:dyDescent="0.25">
      <c r="A27" s="77" t="s">
        <v>258</v>
      </c>
      <c r="B27" s="184">
        <v>0</v>
      </c>
      <c r="C27" s="186">
        <v>0</v>
      </c>
      <c r="D27" s="47">
        <f t="shared" si="0"/>
        <v>0</v>
      </c>
      <c r="E27" s="193">
        <v>0</v>
      </c>
      <c r="F27" s="193">
        <v>0</v>
      </c>
      <c r="G27" s="47">
        <f t="shared" si="3"/>
        <v>0</v>
      </c>
    </row>
    <row r="28" spans="1:7" x14ac:dyDescent="0.25">
      <c r="A28" s="58" t="s">
        <v>259</v>
      </c>
      <c r="B28" s="47">
        <f t="shared" ref="B28:G28" si="4">SUM(B29:B33)</f>
        <v>21793828.16</v>
      </c>
      <c r="C28" s="47">
        <f t="shared" si="4"/>
        <v>-745070.16</v>
      </c>
      <c r="D28" s="47">
        <f t="shared" si="0"/>
        <v>21048758</v>
      </c>
      <c r="E28" s="47">
        <f t="shared" si="4"/>
        <v>15091845.190000001</v>
      </c>
      <c r="F28" s="47">
        <f t="shared" si="4"/>
        <v>15091845.190000001</v>
      </c>
      <c r="G28" s="47">
        <f t="shared" si="4"/>
        <v>-6701982.9699999988</v>
      </c>
    </row>
    <row r="29" spans="1:7" x14ac:dyDescent="0.25">
      <c r="A29" s="77" t="s">
        <v>260</v>
      </c>
      <c r="B29" s="188">
        <v>0</v>
      </c>
      <c r="C29" s="190">
        <v>0</v>
      </c>
      <c r="D29" s="47">
        <f t="shared" si="0"/>
        <v>0</v>
      </c>
      <c r="E29" s="195">
        <v>22174.58</v>
      </c>
      <c r="F29" s="195">
        <v>22174.58</v>
      </c>
      <c r="G29" s="47">
        <f>F29-B29</f>
        <v>22174.58</v>
      </c>
    </row>
    <row r="30" spans="1:7" x14ac:dyDescent="0.25">
      <c r="A30" s="77" t="s">
        <v>261</v>
      </c>
      <c r="B30" s="188">
        <v>1442513.28</v>
      </c>
      <c r="C30" s="190">
        <v>-540403.28</v>
      </c>
      <c r="D30" s="47">
        <f t="shared" si="0"/>
        <v>902110</v>
      </c>
      <c r="E30" s="195">
        <v>936846</v>
      </c>
      <c r="F30" s="195">
        <v>936846</v>
      </c>
      <c r="G30" s="47">
        <f t="shared" ref="G30:G34" si="5">F30-B30</f>
        <v>-505667.28</v>
      </c>
    </row>
    <row r="31" spans="1:7" x14ac:dyDescent="0.25">
      <c r="A31" s="77" t="s">
        <v>262</v>
      </c>
      <c r="B31" s="188">
        <v>5910775.5199999996</v>
      </c>
      <c r="C31" s="190">
        <v>265.48</v>
      </c>
      <c r="D31" s="47">
        <f t="shared" si="0"/>
        <v>5911041</v>
      </c>
      <c r="E31" s="195">
        <v>5073931.54</v>
      </c>
      <c r="F31" s="195">
        <v>5073931.54</v>
      </c>
      <c r="G31" s="47">
        <f t="shared" si="5"/>
        <v>-836843.97999999952</v>
      </c>
    </row>
    <row r="32" spans="1:7" x14ac:dyDescent="0.25">
      <c r="A32" s="77" t="s">
        <v>263</v>
      </c>
      <c r="B32" s="189">
        <v>0</v>
      </c>
      <c r="C32" s="191">
        <v>0</v>
      </c>
      <c r="D32" s="47">
        <f t="shared" si="0"/>
        <v>0</v>
      </c>
      <c r="E32" s="196">
        <v>0</v>
      </c>
      <c r="F32" s="196">
        <v>0</v>
      </c>
      <c r="G32" s="47">
        <f t="shared" si="5"/>
        <v>0</v>
      </c>
    </row>
    <row r="33" spans="1:7" ht="14.45" customHeight="1" x14ac:dyDescent="0.25">
      <c r="A33" s="77" t="s">
        <v>264</v>
      </c>
      <c r="B33" s="188">
        <v>14440539.359999999</v>
      </c>
      <c r="C33" s="190">
        <v>-204932.36</v>
      </c>
      <c r="D33" s="47">
        <f t="shared" si="0"/>
        <v>14235607</v>
      </c>
      <c r="E33" s="195">
        <v>9058893.0700000003</v>
      </c>
      <c r="F33" s="195">
        <v>9058893.0700000003</v>
      </c>
      <c r="G33" s="47">
        <f t="shared" si="5"/>
        <v>-5381646.2899999991</v>
      </c>
    </row>
    <row r="34" spans="1:7" ht="14.45" customHeight="1" x14ac:dyDescent="0.25">
      <c r="A34" s="58" t="s">
        <v>265</v>
      </c>
      <c r="B34" s="188">
        <v>1141704.58</v>
      </c>
      <c r="C34" s="190">
        <v>25154536.329999998</v>
      </c>
      <c r="D34" s="47">
        <f t="shared" si="0"/>
        <v>26296240.909999996</v>
      </c>
      <c r="E34" s="195">
        <v>23500418.510000002</v>
      </c>
      <c r="F34" s="195">
        <v>23500418.510000002</v>
      </c>
      <c r="G34" s="47">
        <f t="shared" si="5"/>
        <v>22358713.93</v>
      </c>
    </row>
    <row r="35" spans="1:7" ht="14.45" customHeight="1" x14ac:dyDescent="0.25">
      <c r="A35" s="58" t="s">
        <v>266</v>
      </c>
      <c r="B35" s="47">
        <f t="shared" ref="B35:G35" si="6">B36</f>
        <v>0</v>
      </c>
      <c r="C35" s="47">
        <f t="shared" si="6"/>
        <v>0</v>
      </c>
      <c r="D35" s="47">
        <f t="shared" si="0"/>
        <v>0</v>
      </c>
      <c r="E35" s="47">
        <f t="shared" si="6"/>
        <v>0</v>
      </c>
      <c r="F35" s="47">
        <f t="shared" si="6"/>
        <v>0</v>
      </c>
      <c r="G35" s="47">
        <f t="shared" si="6"/>
        <v>0</v>
      </c>
    </row>
    <row r="36" spans="1:7" ht="14.45" customHeight="1" x14ac:dyDescent="0.25">
      <c r="A36" s="77" t="s">
        <v>267</v>
      </c>
      <c r="B36" s="47">
        <v>0</v>
      </c>
      <c r="C36" s="47">
        <v>0</v>
      </c>
      <c r="D36" s="47">
        <f t="shared" si="0"/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268</v>
      </c>
      <c r="B37" s="47">
        <f t="shared" ref="B37:G37" si="7">B38+B39</f>
        <v>0</v>
      </c>
      <c r="C37" s="47">
        <f t="shared" si="7"/>
        <v>0</v>
      </c>
      <c r="D37" s="47">
        <f t="shared" si="0"/>
        <v>0</v>
      </c>
      <c r="E37" s="47">
        <f t="shared" si="7"/>
        <v>0</v>
      </c>
      <c r="F37" s="47">
        <f t="shared" si="7"/>
        <v>0</v>
      </c>
      <c r="G37" s="47">
        <f t="shared" si="7"/>
        <v>0</v>
      </c>
    </row>
    <row r="38" spans="1:7" x14ac:dyDescent="0.25">
      <c r="A38" s="77" t="s">
        <v>269</v>
      </c>
      <c r="B38" s="47">
        <v>0</v>
      </c>
      <c r="C38" s="47">
        <v>0</v>
      </c>
      <c r="D38" s="47">
        <f t="shared" si="0"/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270</v>
      </c>
      <c r="B39" s="47">
        <v>0</v>
      </c>
      <c r="C39" s="47">
        <v>0</v>
      </c>
      <c r="D39" s="47">
        <f t="shared" si="0"/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271</v>
      </c>
      <c r="B41" s="4">
        <f t="shared" ref="B41:G41" si="8">SUM(B9,B10,B11,B12,B13,B14,B15,B16,B28,B34,B35,B37)</f>
        <v>765445550.69000006</v>
      </c>
      <c r="C41" s="4">
        <f t="shared" si="8"/>
        <v>37121573.670000002</v>
      </c>
      <c r="D41" s="4">
        <f t="shared" si="8"/>
        <v>802567124.36000001</v>
      </c>
      <c r="E41" s="4">
        <f t="shared" si="8"/>
        <v>800462125.28999996</v>
      </c>
      <c r="F41" s="4">
        <f t="shared" si="8"/>
        <v>795210221.38</v>
      </c>
      <c r="G41" s="4">
        <f t="shared" si="8"/>
        <v>29764670.690000009</v>
      </c>
    </row>
    <row r="42" spans="1:7" x14ac:dyDescent="0.25">
      <c r="A42" s="3" t="s">
        <v>272</v>
      </c>
      <c r="B42" s="93"/>
      <c r="C42" s="93"/>
      <c r="D42" s="93"/>
      <c r="E42" s="93"/>
      <c r="F42" s="93"/>
      <c r="G42" s="4">
        <f>IF(G41&gt;0,G41,0)</f>
        <v>29764670.690000009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273</v>
      </c>
      <c r="B44" s="49"/>
      <c r="C44" s="49"/>
      <c r="D44" s="49"/>
      <c r="E44" s="49"/>
      <c r="F44" s="49"/>
      <c r="G44" s="49"/>
    </row>
    <row r="45" spans="1:7" x14ac:dyDescent="0.25">
      <c r="A45" s="58" t="s">
        <v>274</v>
      </c>
      <c r="B45" s="47">
        <f t="shared" ref="B45:G45" si="9">SUM(B46:B53)</f>
        <v>344723280.72000003</v>
      </c>
      <c r="C45" s="47">
        <f t="shared" si="9"/>
        <v>6022878.9099999992</v>
      </c>
      <c r="D45" s="47">
        <f t="shared" si="9"/>
        <v>350746159.63</v>
      </c>
      <c r="E45" s="47">
        <f t="shared" si="9"/>
        <v>351158374.77999997</v>
      </c>
      <c r="F45" s="47">
        <f t="shared" si="9"/>
        <v>351158374.77999997</v>
      </c>
      <c r="G45" s="47">
        <f t="shared" si="9"/>
        <v>6435094.0600000024</v>
      </c>
    </row>
    <row r="46" spans="1:7" x14ac:dyDescent="0.25">
      <c r="A46" s="80" t="s">
        <v>275</v>
      </c>
      <c r="B46" s="198">
        <v>0</v>
      </c>
      <c r="C46" s="198">
        <v>0</v>
      </c>
      <c r="D46" s="47">
        <f>B46+C46</f>
        <v>0</v>
      </c>
      <c r="E46" s="201">
        <v>0</v>
      </c>
      <c r="F46" s="204">
        <v>0</v>
      </c>
      <c r="G46" s="47">
        <f>F46-B46</f>
        <v>0</v>
      </c>
    </row>
    <row r="47" spans="1:7" x14ac:dyDescent="0.25">
      <c r="A47" s="80" t="s">
        <v>276</v>
      </c>
      <c r="B47" s="198">
        <v>0</v>
      </c>
      <c r="C47" s="198">
        <v>0</v>
      </c>
      <c r="D47" s="47">
        <f t="shared" ref="D47:D53" si="10">B47+C47</f>
        <v>0</v>
      </c>
      <c r="E47" s="201">
        <v>0</v>
      </c>
      <c r="F47" s="204">
        <v>0</v>
      </c>
      <c r="G47" s="47">
        <f t="shared" ref="G47:G52" si="11">F47-B47</f>
        <v>0</v>
      </c>
    </row>
    <row r="48" spans="1:7" x14ac:dyDescent="0.25">
      <c r="A48" s="80" t="s">
        <v>277</v>
      </c>
      <c r="B48" s="197">
        <v>85523820.719999999</v>
      </c>
      <c r="C48" s="197">
        <v>-4780594.28</v>
      </c>
      <c r="D48" s="47">
        <f t="shared" si="10"/>
        <v>80743226.439999998</v>
      </c>
      <c r="E48" s="200">
        <v>81124940.349999994</v>
      </c>
      <c r="F48" s="203">
        <v>81124940.349999994</v>
      </c>
      <c r="G48" s="47">
        <f t="shared" si="11"/>
        <v>-4398880.3700000048</v>
      </c>
    </row>
    <row r="49" spans="1:7" ht="30" x14ac:dyDescent="0.25">
      <c r="A49" s="80" t="s">
        <v>278</v>
      </c>
      <c r="B49" s="197">
        <v>259199460</v>
      </c>
      <c r="C49" s="197">
        <v>10803473.189999999</v>
      </c>
      <c r="D49" s="47">
        <f t="shared" si="10"/>
        <v>270002933.19</v>
      </c>
      <c r="E49" s="200">
        <v>270033434.43000001</v>
      </c>
      <c r="F49" s="203">
        <v>270033434.43000001</v>
      </c>
      <c r="G49" s="47">
        <f t="shared" si="11"/>
        <v>10833974.430000007</v>
      </c>
    </row>
    <row r="50" spans="1:7" x14ac:dyDescent="0.25">
      <c r="A50" s="80" t="s">
        <v>279</v>
      </c>
      <c r="B50" s="198">
        <v>0</v>
      </c>
      <c r="C50" s="198">
        <v>0</v>
      </c>
      <c r="D50" s="47">
        <f t="shared" si="10"/>
        <v>0</v>
      </c>
      <c r="E50" s="201">
        <v>0</v>
      </c>
      <c r="F50" s="204">
        <v>0</v>
      </c>
      <c r="G50" s="47">
        <f t="shared" si="11"/>
        <v>0</v>
      </c>
    </row>
    <row r="51" spans="1:7" x14ac:dyDescent="0.25">
      <c r="A51" s="80" t="s">
        <v>280</v>
      </c>
      <c r="B51" s="198">
        <v>0</v>
      </c>
      <c r="C51" s="198">
        <v>0</v>
      </c>
      <c r="D51" s="47">
        <f t="shared" si="10"/>
        <v>0</v>
      </c>
      <c r="E51" s="201">
        <v>0</v>
      </c>
      <c r="F51" s="204">
        <v>0</v>
      </c>
      <c r="G51" s="47">
        <f t="shared" si="11"/>
        <v>0</v>
      </c>
    </row>
    <row r="52" spans="1:7" ht="30" x14ac:dyDescent="0.25">
      <c r="A52" s="81" t="s">
        <v>281</v>
      </c>
      <c r="B52" s="198">
        <v>0</v>
      </c>
      <c r="C52" s="198">
        <v>0</v>
      </c>
      <c r="D52" s="47">
        <f t="shared" si="10"/>
        <v>0</v>
      </c>
      <c r="E52" s="201">
        <v>0</v>
      </c>
      <c r="F52" s="204">
        <v>0</v>
      </c>
      <c r="G52" s="47">
        <f t="shared" si="11"/>
        <v>0</v>
      </c>
    </row>
    <row r="53" spans="1:7" x14ac:dyDescent="0.25">
      <c r="A53" s="77" t="s">
        <v>282</v>
      </c>
      <c r="B53" s="197">
        <v>0</v>
      </c>
      <c r="C53" s="197">
        <v>0</v>
      </c>
      <c r="D53" s="47">
        <f t="shared" si="10"/>
        <v>0</v>
      </c>
      <c r="E53" s="200">
        <v>0</v>
      </c>
      <c r="F53" s="203">
        <v>0</v>
      </c>
      <c r="G53" s="47">
        <f>F53-B53</f>
        <v>0</v>
      </c>
    </row>
    <row r="54" spans="1:7" x14ac:dyDescent="0.25">
      <c r="A54" s="58" t="s">
        <v>283</v>
      </c>
      <c r="B54" s="47">
        <f t="shared" ref="B54:G54" si="12">SUM(B55:B58)</f>
        <v>0</v>
      </c>
      <c r="C54" s="47">
        <f t="shared" si="12"/>
        <v>281000</v>
      </c>
      <c r="D54" s="47">
        <f t="shared" si="12"/>
        <v>281000</v>
      </c>
      <c r="E54" s="47">
        <f t="shared" si="12"/>
        <v>252900</v>
      </c>
      <c r="F54" s="47">
        <f t="shared" si="12"/>
        <v>252900</v>
      </c>
      <c r="G54" s="47">
        <f t="shared" si="12"/>
        <v>252900</v>
      </c>
    </row>
    <row r="55" spans="1:7" x14ac:dyDescent="0.25">
      <c r="A55" s="81" t="s">
        <v>284</v>
      </c>
      <c r="B55" s="47">
        <v>0</v>
      </c>
      <c r="C55" s="47">
        <v>0</v>
      </c>
      <c r="D55" s="47">
        <f>B55+C55</f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285</v>
      </c>
      <c r="B56" s="47">
        <v>0</v>
      </c>
      <c r="C56" s="47">
        <v>0</v>
      </c>
      <c r="D56" s="47">
        <f t="shared" ref="D56:D58" si="13">B56+C56</f>
        <v>0</v>
      </c>
      <c r="E56" s="47">
        <v>0</v>
      </c>
      <c r="F56" s="47">
        <v>0</v>
      </c>
      <c r="G56" s="47">
        <f t="shared" ref="G56:G58" si="14">F56-B56</f>
        <v>0</v>
      </c>
    </row>
    <row r="57" spans="1:7" x14ac:dyDescent="0.25">
      <c r="A57" s="80" t="s">
        <v>286</v>
      </c>
      <c r="B57" s="47">
        <v>0</v>
      </c>
      <c r="C57" s="47">
        <v>0</v>
      </c>
      <c r="D57" s="47">
        <f t="shared" si="13"/>
        <v>0</v>
      </c>
      <c r="E57" s="47">
        <v>0</v>
      </c>
      <c r="F57" s="47">
        <v>0</v>
      </c>
      <c r="G57" s="47">
        <f t="shared" si="14"/>
        <v>0</v>
      </c>
    </row>
    <row r="58" spans="1:7" x14ac:dyDescent="0.25">
      <c r="A58" s="81" t="s">
        <v>287</v>
      </c>
      <c r="B58" s="47">
        <v>0</v>
      </c>
      <c r="C58" s="199">
        <v>281000</v>
      </c>
      <c r="D58" s="47">
        <f t="shared" si="13"/>
        <v>281000</v>
      </c>
      <c r="E58" s="202">
        <v>252900</v>
      </c>
      <c r="F58" s="205">
        <v>252900</v>
      </c>
      <c r="G58" s="47">
        <f t="shared" si="14"/>
        <v>252900</v>
      </c>
    </row>
    <row r="59" spans="1:7" x14ac:dyDescent="0.25">
      <c r="A59" s="58" t="s">
        <v>288</v>
      </c>
      <c r="B59" s="47">
        <f t="shared" ref="B59:G59" si="15">SUM(B60:B61)</f>
        <v>0</v>
      </c>
      <c r="C59" s="47">
        <f t="shared" si="15"/>
        <v>0</v>
      </c>
      <c r="D59" s="47">
        <f t="shared" si="15"/>
        <v>0</v>
      </c>
      <c r="E59" s="47">
        <f t="shared" si="15"/>
        <v>0</v>
      </c>
      <c r="F59" s="47">
        <f t="shared" si="15"/>
        <v>0</v>
      </c>
      <c r="G59" s="47">
        <f t="shared" si="15"/>
        <v>0</v>
      </c>
    </row>
    <row r="60" spans="1:7" x14ac:dyDescent="0.25">
      <c r="A60" s="80" t="s">
        <v>289</v>
      </c>
      <c r="B60" s="47">
        <v>0</v>
      </c>
      <c r="C60" s="47">
        <v>0</v>
      </c>
      <c r="D60" s="47">
        <f>B55+C55</f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290</v>
      </c>
      <c r="B61" s="47">
        <v>0</v>
      </c>
      <c r="C61" s="47">
        <v>0</v>
      </c>
      <c r="D61" s="47">
        <f>B56+C56</f>
        <v>0</v>
      </c>
      <c r="E61" s="47">
        <v>0</v>
      </c>
      <c r="F61" s="47">
        <v>0</v>
      </c>
      <c r="G61" s="47">
        <f t="shared" ref="G61:G63" si="16">F61-B61</f>
        <v>0</v>
      </c>
    </row>
    <row r="62" spans="1:7" x14ac:dyDescent="0.25">
      <c r="A62" s="58" t="s">
        <v>291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6"/>
        <v>0</v>
      </c>
    </row>
    <row r="63" spans="1:7" x14ac:dyDescent="0.25">
      <c r="A63" s="58" t="s">
        <v>292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6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293</v>
      </c>
      <c r="B65" s="4">
        <f t="shared" ref="B65:G65" si="17">B45+B54+B59+B62+B63</f>
        <v>344723280.72000003</v>
      </c>
      <c r="C65" s="4">
        <f t="shared" si="17"/>
        <v>6303878.9099999992</v>
      </c>
      <c r="D65" s="4">
        <f t="shared" si="17"/>
        <v>351027159.63</v>
      </c>
      <c r="E65" s="4">
        <f t="shared" si="17"/>
        <v>351411274.77999997</v>
      </c>
      <c r="F65" s="4">
        <f t="shared" si="17"/>
        <v>351411274.77999997</v>
      </c>
      <c r="G65" s="4">
        <f t="shared" si="17"/>
        <v>6687994.0600000024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294</v>
      </c>
      <c r="B67" s="4">
        <f t="shared" ref="B67:G67" si="18">B68</f>
        <v>0</v>
      </c>
      <c r="C67" s="4">
        <f t="shared" si="18"/>
        <v>0</v>
      </c>
      <c r="D67" s="4">
        <f t="shared" si="18"/>
        <v>0</v>
      </c>
      <c r="E67" s="4">
        <f t="shared" si="18"/>
        <v>0</v>
      </c>
      <c r="F67" s="4">
        <f t="shared" si="18"/>
        <v>0</v>
      </c>
      <c r="G67" s="4">
        <f t="shared" si="18"/>
        <v>0</v>
      </c>
    </row>
    <row r="68" spans="1:7" x14ac:dyDescent="0.25">
      <c r="A68" s="58" t="s">
        <v>295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296</v>
      </c>
      <c r="B70" s="4">
        <f t="shared" ref="B70:G70" si="19">B41+B65+B67</f>
        <v>1110168831.4100001</v>
      </c>
      <c r="C70" s="4">
        <f t="shared" si="19"/>
        <v>43425452.579999998</v>
      </c>
      <c r="D70" s="4">
        <f t="shared" si="19"/>
        <v>1153594283.99</v>
      </c>
      <c r="E70" s="4">
        <f t="shared" si="19"/>
        <v>1151873400.0699999</v>
      </c>
      <c r="F70" s="4">
        <f t="shared" si="19"/>
        <v>1146621496.1599998</v>
      </c>
      <c r="G70" s="4">
        <f t="shared" si="19"/>
        <v>36452664.750000015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297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298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299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300</v>
      </c>
      <c r="B75" s="4">
        <f t="shared" ref="B75:G75" si="20">B73+B74</f>
        <v>0</v>
      </c>
      <c r="C75" s="4">
        <f t="shared" si="20"/>
        <v>0</v>
      </c>
      <c r="D75" s="4">
        <f t="shared" si="20"/>
        <v>0</v>
      </c>
      <c r="E75" s="4">
        <f t="shared" si="20"/>
        <v>0</v>
      </c>
      <c r="F75" s="4">
        <f t="shared" si="20"/>
        <v>0</v>
      </c>
      <c r="G75" s="4">
        <f t="shared" si="20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31496062992125984" right="0.31496062992125984" top="0.35433070866141736" bottom="0.35433070866141736" header="0.31496062992125984" footer="0.31496062992125984"/>
  <pageSetup scale="70" orientation="landscape" r:id="rId1"/>
  <ignoredErrors>
    <ignoredError sqref="B16:C16 B40:F45 B62:F75 G9:G15 G60:G76 G55:G58 G38:G53 E16:F16 B35:C39 E35:F39 B54:F54 B58 B56:C57 B55:C55 E55:F55 E56:F57 B60:C60 E60:F60 B61:C61 E61:F61" unlockedFormula="1"/>
    <ignoredError sqref="B28:C28 B59:F59 E28:F28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zoomScale="75" zoomScaleNormal="75" workbookViewId="0">
      <selection activeCell="L138" sqref="L138"/>
    </sheetView>
  </sheetViews>
  <sheetFormatPr baseColWidth="10" defaultColWidth="11" defaultRowHeight="15" x14ac:dyDescent="0.25"/>
  <cols>
    <col min="1" max="1" width="83.5703125" customWidth="1"/>
    <col min="2" max="2" width="17.5703125" customWidth="1"/>
    <col min="3" max="4" width="17.42578125" customWidth="1"/>
    <col min="5" max="5" width="17.5703125" customWidth="1"/>
    <col min="6" max="6" width="17.85546875" customWidth="1"/>
    <col min="7" max="7" width="16.140625" customWidth="1"/>
    <col min="8" max="8" width="2.28515625" customWidth="1"/>
  </cols>
  <sheetData>
    <row r="1" spans="1:7" ht="40.9" customHeight="1" x14ac:dyDescent="0.25">
      <c r="A1" s="391" t="s">
        <v>301</v>
      </c>
      <c r="B1" s="383"/>
      <c r="C1" s="383"/>
      <c r="D1" s="383"/>
      <c r="E1" s="383"/>
      <c r="F1" s="383"/>
      <c r="G1" s="384"/>
    </row>
    <row r="2" spans="1:7" x14ac:dyDescent="0.25">
      <c r="A2" s="125" t="str">
        <f>'Formato 1'!A2</f>
        <v>Municipio de Salamanca, Guanajuato.</v>
      </c>
      <c r="B2" s="125"/>
      <c r="C2" s="125"/>
      <c r="D2" s="125"/>
      <c r="E2" s="125"/>
      <c r="F2" s="125"/>
      <c r="G2" s="125"/>
    </row>
    <row r="3" spans="1:7" x14ac:dyDescent="0.25">
      <c r="A3" s="126" t="s">
        <v>302</v>
      </c>
      <c r="B3" s="126"/>
      <c r="C3" s="126"/>
      <c r="D3" s="126"/>
      <c r="E3" s="126"/>
      <c r="F3" s="126"/>
      <c r="G3" s="126"/>
    </row>
    <row r="4" spans="1:7" x14ac:dyDescent="0.25">
      <c r="A4" s="126" t="s">
        <v>303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Diciembre de 2025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389" t="s">
        <v>6</v>
      </c>
      <c r="B7" s="389" t="s">
        <v>304</v>
      </c>
      <c r="C7" s="389"/>
      <c r="D7" s="389"/>
      <c r="E7" s="389"/>
      <c r="F7" s="389"/>
      <c r="G7" s="390" t="s">
        <v>305</v>
      </c>
    </row>
    <row r="8" spans="1:7" ht="30" x14ac:dyDescent="0.25">
      <c r="A8" s="389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389"/>
    </row>
    <row r="9" spans="1:7" x14ac:dyDescent="0.25">
      <c r="A9" s="27" t="s">
        <v>310</v>
      </c>
      <c r="B9" s="83">
        <f t="shared" ref="B9:G9" si="0">SUM(B10,B18,B28,B38,B48,B58,B62,B71,B75)</f>
        <v>765445550.69000006</v>
      </c>
      <c r="C9" s="83">
        <f t="shared" si="0"/>
        <v>187289928.12</v>
      </c>
      <c r="D9" s="83">
        <f t="shared" si="0"/>
        <v>952735478.80999994</v>
      </c>
      <c r="E9" s="83">
        <f t="shared" si="0"/>
        <v>799991422.98000002</v>
      </c>
      <c r="F9" s="83">
        <f t="shared" si="0"/>
        <v>789976712.81000018</v>
      </c>
      <c r="G9" s="83">
        <f t="shared" si="0"/>
        <v>152744055.82999998</v>
      </c>
    </row>
    <row r="10" spans="1:7" x14ac:dyDescent="0.25">
      <c r="A10" s="84" t="s">
        <v>311</v>
      </c>
      <c r="B10" s="83">
        <f t="shared" ref="B10:G10" si="1">SUM(B11:B17)</f>
        <v>376980305.44999999</v>
      </c>
      <c r="C10" s="83">
        <f t="shared" si="1"/>
        <v>0</v>
      </c>
      <c r="D10" s="83">
        <f t="shared" si="1"/>
        <v>376980305.44999999</v>
      </c>
      <c r="E10" s="83">
        <f t="shared" si="1"/>
        <v>327509122.16000009</v>
      </c>
      <c r="F10" s="83">
        <f t="shared" si="1"/>
        <v>321483939.20000005</v>
      </c>
      <c r="G10" s="83">
        <f t="shared" si="1"/>
        <v>49471183.289999992</v>
      </c>
    </row>
    <row r="11" spans="1:7" x14ac:dyDescent="0.25">
      <c r="A11" s="85" t="s">
        <v>312</v>
      </c>
      <c r="B11" s="207">
        <v>216282751.96000001</v>
      </c>
      <c r="C11" s="207">
        <v>-5950000</v>
      </c>
      <c r="D11" s="75">
        <f>B11+C11</f>
        <v>210332751.96000001</v>
      </c>
      <c r="E11" s="219">
        <v>188179206.90000001</v>
      </c>
      <c r="F11" s="229">
        <v>188173927.22</v>
      </c>
      <c r="G11" s="75">
        <f>D11-E11</f>
        <v>22153545.060000002</v>
      </c>
    </row>
    <row r="12" spans="1:7" x14ac:dyDescent="0.25">
      <c r="A12" s="85" t="s">
        <v>313</v>
      </c>
      <c r="B12" s="207">
        <v>2035624.21</v>
      </c>
      <c r="C12" s="207">
        <v>3700000</v>
      </c>
      <c r="D12" s="75">
        <f t="shared" ref="D12:D17" si="2">B12+C12</f>
        <v>5735624.21</v>
      </c>
      <c r="E12" s="219">
        <v>5302837.2699999996</v>
      </c>
      <c r="F12" s="229">
        <v>5302837.2699999996</v>
      </c>
      <c r="G12" s="75">
        <f t="shared" ref="G12:G17" si="3">D12-E12</f>
        <v>432786.94000000041</v>
      </c>
    </row>
    <row r="13" spans="1:7" x14ac:dyDescent="0.25">
      <c r="A13" s="85" t="s">
        <v>314</v>
      </c>
      <c r="B13" s="207">
        <v>42397918.670000002</v>
      </c>
      <c r="C13" s="207">
        <v>-5866585.6299999999</v>
      </c>
      <c r="D13" s="75">
        <f t="shared" si="2"/>
        <v>36531333.039999999</v>
      </c>
      <c r="E13" s="219">
        <v>30634218.59</v>
      </c>
      <c r="F13" s="229">
        <v>30634218.59</v>
      </c>
      <c r="G13" s="75">
        <f t="shared" si="3"/>
        <v>5897114.4499999993</v>
      </c>
    </row>
    <row r="14" spans="1:7" x14ac:dyDescent="0.25">
      <c r="A14" s="85" t="s">
        <v>315</v>
      </c>
      <c r="B14" s="207">
        <v>82088587.709999993</v>
      </c>
      <c r="C14" s="207">
        <v>4699000</v>
      </c>
      <c r="D14" s="75">
        <f t="shared" si="2"/>
        <v>86787587.709999993</v>
      </c>
      <c r="E14" s="219">
        <v>74403358.930000007</v>
      </c>
      <c r="F14" s="229">
        <v>68384155.650000006</v>
      </c>
      <c r="G14" s="75">
        <f t="shared" si="3"/>
        <v>12384228.779999986</v>
      </c>
    </row>
    <row r="15" spans="1:7" x14ac:dyDescent="0.25">
      <c r="A15" s="85" t="s">
        <v>316</v>
      </c>
      <c r="B15" s="207">
        <v>33362231</v>
      </c>
      <c r="C15" s="207">
        <v>491490.58</v>
      </c>
      <c r="D15" s="75">
        <f t="shared" si="2"/>
        <v>33853721.579999998</v>
      </c>
      <c r="E15" s="219">
        <v>28989500.469999999</v>
      </c>
      <c r="F15" s="229">
        <v>28988800.469999999</v>
      </c>
      <c r="G15" s="75">
        <f t="shared" si="3"/>
        <v>4864221.1099999994</v>
      </c>
    </row>
    <row r="16" spans="1:7" x14ac:dyDescent="0.25">
      <c r="A16" s="85" t="s">
        <v>317</v>
      </c>
      <c r="B16" s="207">
        <v>813191.9</v>
      </c>
      <c r="C16" s="207">
        <v>2926095.05</v>
      </c>
      <c r="D16" s="75">
        <f t="shared" si="2"/>
        <v>3739286.9499999997</v>
      </c>
      <c r="E16" s="219">
        <v>0</v>
      </c>
      <c r="F16" s="229">
        <v>0</v>
      </c>
      <c r="G16" s="75">
        <f t="shared" si="3"/>
        <v>3739286.9499999997</v>
      </c>
    </row>
    <row r="17" spans="1:7" x14ac:dyDescent="0.25">
      <c r="A17" s="85" t="s">
        <v>318</v>
      </c>
      <c r="B17" s="206">
        <v>0</v>
      </c>
      <c r="C17" s="206">
        <v>0</v>
      </c>
      <c r="D17" s="75">
        <f t="shared" si="2"/>
        <v>0</v>
      </c>
      <c r="E17" s="218">
        <v>0</v>
      </c>
      <c r="F17" s="228">
        <v>0</v>
      </c>
      <c r="G17" s="75">
        <f t="shared" si="3"/>
        <v>0</v>
      </c>
    </row>
    <row r="18" spans="1:7" x14ac:dyDescent="0.25">
      <c r="A18" s="84" t="s">
        <v>319</v>
      </c>
      <c r="B18" s="83">
        <f t="shared" ref="B18:G18" si="4">SUM(B19:B27)</f>
        <v>56422030.829999998</v>
      </c>
      <c r="C18" s="83">
        <f t="shared" si="4"/>
        <v>17102805.799999997</v>
      </c>
      <c r="D18" s="83">
        <f t="shared" si="4"/>
        <v>73524836.629999995</v>
      </c>
      <c r="E18" s="83">
        <f t="shared" si="4"/>
        <v>69227841.629999995</v>
      </c>
      <c r="F18" s="83">
        <f t="shared" si="4"/>
        <v>67193410.030000001</v>
      </c>
      <c r="G18" s="83">
        <f t="shared" si="4"/>
        <v>4296994.9999999963</v>
      </c>
    </row>
    <row r="19" spans="1:7" x14ac:dyDescent="0.25">
      <c r="A19" s="85" t="s">
        <v>320</v>
      </c>
      <c r="B19" s="209">
        <v>9504049.8399999999</v>
      </c>
      <c r="C19" s="209">
        <v>-57657.97</v>
      </c>
      <c r="D19" s="75">
        <f>B19+C19</f>
        <v>9446391.8699999992</v>
      </c>
      <c r="E19" s="220">
        <v>8860717.9000000004</v>
      </c>
      <c r="F19" s="230">
        <v>8860717.9000000004</v>
      </c>
      <c r="G19" s="75">
        <f>D19-E19</f>
        <v>585673.96999999881</v>
      </c>
    </row>
    <row r="20" spans="1:7" x14ac:dyDescent="0.25">
      <c r="A20" s="85" t="s">
        <v>321</v>
      </c>
      <c r="B20" s="209">
        <v>5313703.1399999997</v>
      </c>
      <c r="C20" s="209">
        <v>1419230.48</v>
      </c>
      <c r="D20" s="75">
        <f t="shared" ref="D20:D27" si="5">B20+C20</f>
        <v>6732933.6199999992</v>
      </c>
      <c r="E20" s="220">
        <v>6290982.8399999999</v>
      </c>
      <c r="F20" s="230">
        <v>6283387.8399999999</v>
      </c>
      <c r="G20" s="75">
        <f t="shared" ref="G20:G27" si="6">D20-E20</f>
        <v>441950.77999999933</v>
      </c>
    </row>
    <row r="21" spans="1:7" x14ac:dyDescent="0.25">
      <c r="A21" s="85" t="s">
        <v>322</v>
      </c>
      <c r="B21" s="209">
        <v>588560</v>
      </c>
      <c r="C21" s="209">
        <v>-450000</v>
      </c>
      <c r="D21" s="75">
        <f t="shared" si="5"/>
        <v>138560</v>
      </c>
      <c r="E21" s="220">
        <v>12500</v>
      </c>
      <c r="F21" s="230">
        <v>12500</v>
      </c>
      <c r="G21" s="75">
        <f t="shared" si="6"/>
        <v>126060</v>
      </c>
    </row>
    <row r="22" spans="1:7" x14ac:dyDescent="0.25">
      <c r="A22" s="85" t="s">
        <v>323</v>
      </c>
      <c r="B22" s="209">
        <v>13603718.949999999</v>
      </c>
      <c r="C22" s="209">
        <v>3293044.82</v>
      </c>
      <c r="D22" s="75">
        <f t="shared" si="5"/>
        <v>16896763.77</v>
      </c>
      <c r="E22" s="220">
        <v>15596395.630000001</v>
      </c>
      <c r="F22" s="230">
        <v>15596395.630000001</v>
      </c>
      <c r="G22" s="75">
        <f t="shared" si="6"/>
        <v>1300368.1399999987</v>
      </c>
    </row>
    <row r="23" spans="1:7" x14ac:dyDescent="0.25">
      <c r="A23" s="85" t="s">
        <v>324</v>
      </c>
      <c r="B23" s="209">
        <v>1990042.66</v>
      </c>
      <c r="C23" s="209">
        <v>1182785.08</v>
      </c>
      <c r="D23" s="75">
        <f t="shared" si="5"/>
        <v>3172827.74</v>
      </c>
      <c r="E23" s="220">
        <v>2784900.86</v>
      </c>
      <c r="F23" s="230">
        <v>2777364.34</v>
      </c>
      <c r="G23" s="75">
        <f t="shared" si="6"/>
        <v>387926.88000000035</v>
      </c>
    </row>
    <row r="24" spans="1:7" x14ac:dyDescent="0.25">
      <c r="A24" s="85" t="s">
        <v>325</v>
      </c>
      <c r="B24" s="209">
        <v>34424.879999999997</v>
      </c>
      <c r="C24" s="209">
        <v>16745775.92</v>
      </c>
      <c r="D24" s="75">
        <f t="shared" si="5"/>
        <v>16780200.800000001</v>
      </c>
      <c r="E24" s="220">
        <v>16723445.210000001</v>
      </c>
      <c r="F24" s="230">
        <v>14704145.130000001</v>
      </c>
      <c r="G24" s="75">
        <f t="shared" si="6"/>
        <v>56755.589999999851</v>
      </c>
    </row>
    <row r="25" spans="1:7" x14ac:dyDescent="0.25">
      <c r="A25" s="85" t="s">
        <v>326</v>
      </c>
      <c r="B25" s="209">
        <v>12745968.210000001</v>
      </c>
      <c r="C25" s="209">
        <v>-3720638.37</v>
      </c>
      <c r="D25" s="75">
        <f t="shared" si="5"/>
        <v>9025329.8399999999</v>
      </c>
      <c r="E25" s="220">
        <v>8088456.5599999996</v>
      </c>
      <c r="F25" s="230">
        <v>8088456.5599999996</v>
      </c>
      <c r="G25" s="75">
        <f t="shared" si="6"/>
        <v>936873.28000000026</v>
      </c>
    </row>
    <row r="26" spans="1:7" x14ac:dyDescent="0.25">
      <c r="A26" s="85" t="s">
        <v>327</v>
      </c>
      <c r="B26" s="209">
        <v>975780</v>
      </c>
      <c r="C26" s="209">
        <v>-975780</v>
      </c>
      <c r="D26" s="75">
        <f t="shared" si="5"/>
        <v>0</v>
      </c>
      <c r="E26" s="220">
        <v>0</v>
      </c>
      <c r="F26" s="230">
        <v>0</v>
      </c>
      <c r="G26" s="75">
        <f t="shared" si="6"/>
        <v>0</v>
      </c>
    </row>
    <row r="27" spans="1:7" x14ac:dyDescent="0.25">
      <c r="A27" s="85" t="s">
        <v>328</v>
      </c>
      <c r="B27" s="209">
        <v>11665783.15</v>
      </c>
      <c r="C27" s="209">
        <v>-333954.15999999997</v>
      </c>
      <c r="D27" s="75">
        <f t="shared" si="5"/>
        <v>11331828.99</v>
      </c>
      <c r="E27" s="220">
        <v>10870442.630000001</v>
      </c>
      <c r="F27" s="230">
        <v>10870442.630000001</v>
      </c>
      <c r="G27" s="75">
        <f t="shared" si="6"/>
        <v>461386.3599999994</v>
      </c>
    </row>
    <row r="28" spans="1:7" x14ac:dyDescent="0.25">
      <c r="A28" s="84" t="s">
        <v>329</v>
      </c>
      <c r="B28" s="83">
        <f t="shared" ref="B28:G28" si="7">SUM(B29:B37)</f>
        <v>131053598.68000001</v>
      </c>
      <c r="C28" s="83">
        <f t="shared" si="7"/>
        <v>65501650.880000003</v>
      </c>
      <c r="D28" s="83">
        <f t="shared" si="7"/>
        <v>196555249.56</v>
      </c>
      <c r="E28" s="83">
        <f t="shared" si="7"/>
        <v>160791886.77000001</v>
      </c>
      <c r="F28" s="83">
        <f t="shared" si="7"/>
        <v>158836791.16000003</v>
      </c>
      <c r="G28" s="83">
        <f t="shared" si="7"/>
        <v>35763362.789999999</v>
      </c>
    </row>
    <row r="29" spans="1:7" x14ac:dyDescent="0.25">
      <c r="A29" s="85" t="s">
        <v>330</v>
      </c>
      <c r="B29" s="210">
        <v>34290942.780000001</v>
      </c>
      <c r="C29" s="210">
        <v>16167144.18</v>
      </c>
      <c r="D29" s="75">
        <f>B29+C29</f>
        <v>50458086.960000001</v>
      </c>
      <c r="E29" s="221">
        <v>49306414.57</v>
      </c>
      <c r="F29" s="231">
        <v>49306414.57</v>
      </c>
      <c r="G29" s="75">
        <f>D29-E29</f>
        <v>1151672.3900000006</v>
      </c>
    </row>
    <row r="30" spans="1:7" x14ac:dyDescent="0.25">
      <c r="A30" s="85" t="s">
        <v>331</v>
      </c>
      <c r="B30" s="210">
        <v>7510303.8799999999</v>
      </c>
      <c r="C30" s="210">
        <v>3368735.07</v>
      </c>
      <c r="D30" s="75">
        <f t="shared" ref="D30:D82" si="8">B30+C30</f>
        <v>10879038.949999999</v>
      </c>
      <c r="E30" s="221">
        <v>7076734.2999999998</v>
      </c>
      <c r="F30" s="231">
        <v>7076734.2999999998</v>
      </c>
      <c r="G30" s="75">
        <f t="shared" ref="G30:G37" si="9">D30-E30</f>
        <v>3802304.6499999994</v>
      </c>
    </row>
    <row r="31" spans="1:7" x14ac:dyDescent="0.25">
      <c r="A31" s="85" t="s">
        <v>332</v>
      </c>
      <c r="B31" s="210">
        <v>23539923.359999999</v>
      </c>
      <c r="C31" s="210">
        <v>25576071.43</v>
      </c>
      <c r="D31" s="75">
        <f t="shared" si="8"/>
        <v>49115994.789999999</v>
      </c>
      <c r="E31" s="221">
        <v>27090967.829999998</v>
      </c>
      <c r="F31" s="231">
        <v>27079311.379999999</v>
      </c>
      <c r="G31" s="75">
        <f t="shared" si="9"/>
        <v>22025026.960000001</v>
      </c>
    </row>
    <row r="32" spans="1:7" x14ac:dyDescent="0.25">
      <c r="A32" s="85" t="s">
        <v>333</v>
      </c>
      <c r="B32" s="210">
        <v>7900000</v>
      </c>
      <c r="C32" s="210">
        <v>-310616.74</v>
      </c>
      <c r="D32" s="75">
        <f t="shared" si="8"/>
        <v>7589383.2599999998</v>
      </c>
      <c r="E32" s="221">
        <v>7029529.9800000004</v>
      </c>
      <c r="F32" s="231">
        <v>7029529.9800000004</v>
      </c>
      <c r="G32" s="75">
        <f t="shared" si="9"/>
        <v>559853.27999999933</v>
      </c>
    </row>
    <row r="33" spans="1:7" ht="14.45" customHeight="1" x14ac:dyDescent="0.25">
      <c r="A33" s="85" t="s">
        <v>334</v>
      </c>
      <c r="B33" s="210">
        <v>18964783.809999999</v>
      </c>
      <c r="C33" s="210">
        <v>7089684.4199999999</v>
      </c>
      <c r="D33" s="75">
        <f t="shared" si="8"/>
        <v>26054468.229999997</v>
      </c>
      <c r="E33" s="221">
        <v>23438706.84</v>
      </c>
      <c r="F33" s="231">
        <v>23438706.84</v>
      </c>
      <c r="G33" s="75">
        <f t="shared" si="9"/>
        <v>2615761.3899999969</v>
      </c>
    </row>
    <row r="34" spans="1:7" ht="14.45" customHeight="1" x14ac:dyDescent="0.25">
      <c r="A34" s="85" t="s">
        <v>335</v>
      </c>
      <c r="B34" s="210">
        <v>9165708.8000000007</v>
      </c>
      <c r="C34" s="210">
        <v>635967.46</v>
      </c>
      <c r="D34" s="75">
        <f t="shared" si="8"/>
        <v>9801676.2600000016</v>
      </c>
      <c r="E34" s="221">
        <v>7050210.8200000003</v>
      </c>
      <c r="F34" s="231">
        <v>7050210.8200000003</v>
      </c>
      <c r="G34" s="75">
        <f t="shared" si="9"/>
        <v>2751465.4400000013</v>
      </c>
    </row>
    <row r="35" spans="1:7" ht="14.45" customHeight="1" x14ac:dyDescent="0.25">
      <c r="A35" s="85" t="s">
        <v>336</v>
      </c>
      <c r="B35" s="210">
        <v>1148335.01</v>
      </c>
      <c r="C35" s="210">
        <v>-211845.65</v>
      </c>
      <c r="D35" s="75">
        <f t="shared" si="8"/>
        <v>936489.36</v>
      </c>
      <c r="E35" s="221">
        <v>671241.9</v>
      </c>
      <c r="F35" s="231">
        <v>637254.74</v>
      </c>
      <c r="G35" s="75">
        <f t="shared" si="9"/>
        <v>265247.45999999996</v>
      </c>
    </row>
    <row r="36" spans="1:7" ht="14.45" customHeight="1" x14ac:dyDescent="0.25">
      <c r="A36" s="85" t="s">
        <v>337</v>
      </c>
      <c r="B36" s="210">
        <v>10602352</v>
      </c>
      <c r="C36" s="210">
        <v>13802998.689999999</v>
      </c>
      <c r="D36" s="75">
        <f t="shared" si="8"/>
        <v>24405350.689999998</v>
      </c>
      <c r="E36" s="221">
        <v>24323445.969999999</v>
      </c>
      <c r="F36" s="231">
        <v>24323445.969999999</v>
      </c>
      <c r="G36" s="75">
        <f t="shared" si="9"/>
        <v>81904.719999998808</v>
      </c>
    </row>
    <row r="37" spans="1:7" ht="14.45" customHeight="1" x14ac:dyDescent="0.25">
      <c r="A37" s="85" t="s">
        <v>338</v>
      </c>
      <c r="B37" s="210">
        <v>17931249.039999999</v>
      </c>
      <c r="C37" s="210">
        <v>-616487.98</v>
      </c>
      <c r="D37" s="75">
        <f t="shared" si="8"/>
        <v>17314761.059999999</v>
      </c>
      <c r="E37" s="221">
        <v>14804634.560000001</v>
      </c>
      <c r="F37" s="231">
        <v>12895182.560000001</v>
      </c>
      <c r="G37" s="75">
        <f t="shared" si="9"/>
        <v>2510126.4999999981</v>
      </c>
    </row>
    <row r="38" spans="1:7" x14ac:dyDescent="0.25">
      <c r="A38" s="84" t="s">
        <v>339</v>
      </c>
      <c r="B38" s="83">
        <f t="shared" ref="B38:G38" si="10">SUM(B39:B47)</f>
        <v>153489615.72999999</v>
      </c>
      <c r="C38" s="83">
        <f t="shared" si="10"/>
        <v>1617612.4299999997</v>
      </c>
      <c r="D38" s="83">
        <f t="shared" si="10"/>
        <v>155107228.16</v>
      </c>
      <c r="E38" s="83">
        <f t="shared" si="10"/>
        <v>152031390.84999999</v>
      </c>
      <c r="F38" s="83">
        <f t="shared" si="10"/>
        <v>152031390.84999999</v>
      </c>
      <c r="G38" s="83">
        <f t="shared" si="10"/>
        <v>3075837.3099999838</v>
      </c>
    </row>
    <row r="39" spans="1:7" x14ac:dyDescent="0.25">
      <c r="A39" s="85" t="s">
        <v>340</v>
      </c>
      <c r="B39" s="212">
        <v>0</v>
      </c>
      <c r="C39" s="212">
        <v>1200000</v>
      </c>
      <c r="D39" s="75">
        <f t="shared" si="8"/>
        <v>1200000</v>
      </c>
      <c r="E39" s="223">
        <v>1200000</v>
      </c>
      <c r="F39" s="233">
        <v>1200000</v>
      </c>
      <c r="G39" s="75">
        <f>D39-E39</f>
        <v>0</v>
      </c>
    </row>
    <row r="40" spans="1:7" x14ac:dyDescent="0.25">
      <c r="A40" s="85" t="s">
        <v>341</v>
      </c>
      <c r="B40" s="212">
        <v>94486943.739999995</v>
      </c>
      <c r="C40" s="212">
        <v>5350549.93</v>
      </c>
      <c r="D40" s="75">
        <f t="shared" si="8"/>
        <v>99837493.669999987</v>
      </c>
      <c r="E40" s="223">
        <v>98867493.670000002</v>
      </c>
      <c r="F40" s="233">
        <v>98867493.670000002</v>
      </c>
      <c r="G40" s="75">
        <f t="shared" ref="G40:G47" si="11">D40-E40</f>
        <v>969999.9999999851</v>
      </c>
    </row>
    <row r="41" spans="1:7" x14ac:dyDescent="0.25">
      <c r="A41" s="85" t="s">
        <v>342</v>
      </c>
      <c r="B41" s="212">
        <v>23850000</v>
      </c>
      <c r="C41" s="212">
        <v>-7262937.5</v>
      </c>
      <c r="D41" s="75">
        <f t="shared" si="8"/>
        <v>16587062.5</v>
      </c>
      <c r="E41" s="223">
        <v>15856953.300000001</v>
      </c>
      <c r="F41" s="233">
        <v>15856953.300000001</v>
      </c>
      <c r="G41" s="75">
        <f t="shared" si="11"/>
        <v>730109.19999999925</v>
      </c>
    </row>
    <row r="42" spans="1:7" x14ac:dyDescent="0.25">
      <c r="A42" s="85" t="s">
        <v>343</v>
      </c>
      <c r="B42" s="212">
        <v>35152671.990000002</v>
      </c>
      <c r="C42" s="212">
        <v>2330000</v>
      </c>
      <c r="D42" s="75">
        <f t="shared" si="8"/>
        <v>37482671.990000002</v>
      </c>
      <c r="E42" s="223">
        <v>36106943.880000003</v>
      </c>
      <c r="F42" s="233">
        <v>36106943.880000003</v>
      </c>
      <c r="G42" s="75">
        <f t="shared" si="11"/>
        <v>1375728.1099999994</v>
      </c>
    </row>
    <row r="43" spans="1:7" x14ac:dyDescent="0.25">
      <c r="A43" s="85" t="s">
        <v>344</v>
      </c>
      <c r="B43" s="211">
        <v>0</v>
      </c>
      <c r="C43" s="211">
        <v>0</v>
      </c>
      <c r="D43" s="75">
        <f t="shared" si="8"/>
        <v>0</v>
      </c>
      <c r="E43" s="222">
        <v>0</v>
      </c>
      <c r="F43" s="232">
        <v>0</v>
      </c>
      <c r="G43" s="75">
        <f t="shared" si="11"/>
        <v>0</v>
      </c>
    </row>
    <row r="44" spans="1:7" x14ac:dyDescent="0.25">
      <c r="A44" s="85" t="s">
        <v>345</v>
      </c>
      <c r="B44" s="211">
        <v>0</v>
      </c>
      <c r="C44" s="211">
        <v>0</v>
      </c>
      <c r="D44" s="75">
        <f t="shared" si="8"/>
        <v>0</v>
      </c>
      <c r="E44" s="222">
        <v>0</v>
      </c>
      <c r="F44" s="232">
        <v>0</v>
      </c>
      <c r="G44" s="75">
        <f t="shared" si="11"/>
        <v>0</v>
      </c>
    </row>
    <row r="45" spans="1:7" x14ac:dyDescent="0.25">
      <c r="A45" s="85" t="s">
        <v>346</v>
      </c>
      <c r="B45" s="211">
        <v>0</v>
      </c>
      <c r="C45" s="211">
        <v>0</v>
      </c>
      <c r="D45" s="75">
        <f t="shared" si="8"/>
        <v>0</v>
      </c>
      <c r="E45" s="222">
        <v>0</v>
      </c>
      <c r="F45" s="232">
        <v>0</v>
      </c>
      <c r="G45" s="75">
        <f t="shared" si="11"/>
        <v>0</v>
      </c>
    </row>
    <row r="46" spans="1:7" x14ac:dyDescent="0.25">
      <c r="A46" s="85" t="s">
        <v>347</v>
      </c>
      <c r="B46" s="211">
        <v>0</v>
      </c>
      <c r="C46" s="211">
        <v>0</v>
      </c>
      <c r="D46" s="75">
        <f t="shared" si="8"/>
        <v>0</v>
      </c>
      <c r="E46" s="222">
        <v>0</v>
      </c>
      <c r="F46" s="232">
        <v>0</v>
      </c>
      <c r="G46" s="75">
        <f t="shared" si="11"/>
        <v>0</v>
      </c>
    </row>
    <row r="47" spans="1:7" x14ac:dyDescent="0.25">
      <c r="A47" s="85" t="s">
        <v>348</v>
      </c>
      <c r="B47" s="211">
        <v>0</v>
      </c>
      <c r="C47" s="211">
        <v>0</v>
      </c>
      <c r="D47" s="75">
        <f t="shared" si="8"/>
        <v>0</v>
      </c>
      <c r="E47" s="222">
        <v>0</v>
      </c>
      <c r="F47" s="232">
        <v>0</v>
      </c>
      <c r="G47" s="75">
        <f t="shared" si="11"/>
        <v>0</v>
      </c>
    </row>
    <row r="48" spans="1:7" x14ac:dyDescent="0.25">
      <c r="A48" s="84" t="s">
        <v>349</v>
      </c>
      <c r="B48" s="83">
        <f t="shared" ref="B48:G48" si="12">SUM(B49:B57)</f>
        <v>0</v>
      </c>
      <c r="C48" s="83">
        <f t="shared" si="12"/>
        <v>50325295.539999999</v>
      </c>
      <c r="D48" s="83">
        <f t="shared" si="12"/>
        <v>50325295.539999999</v>
      </c>
      <c r="E48" s="83">
        <f t="shared" si="12"/>
        <v>28649393.629999999</v>
      </c>
      <c r="F48" s="83">
        <f t="shared" si="12"/>
        <v>28649393.629999999</v>
      </c>
      <c r="G48" s="83">
        <f t="shared" si="12"/>
        <v>21675901.910000004</v>
      </c>
    </row>
    <row r="49" spans="1:7" x14ac:dyDescent="0.25">
      <c r="A49" s="85" t="s">
        <v>350</v>
      </c>
      <c r="B49" s="214">
        <v>0</v>
      </c>
      <c r="C49" s="214">
        <v>1113492.23</v>
      </c>
      <c r="D49" s="75">
        <f t="shared" si="8"/>
        <v>1113492.23</v>
      </c>
      <c r="E49" s="225">
        <v>972378.93</v>
      </c>
      <c r="F49" s="235">
        <v>972378.93</v>
      </c>
      <c r="G49" s="75">
        <f>D49-E49</f>
        <v>141113.29999999993</v>
      </c>
    </row>
    <row r="50" spans="1:7" x14ac:dyDescent="0.25">
      <c r="A50" s="85" t="s">
        <v>351</v>
      </c>
      <c r="B50" s="214">
        <v>0</v>
      </c>
      <c r="C50" s="214">
        <v>9124600</v>
      </c>
      <c r="D50" s="75">
        <f t="shared" si="8"/>
        <v>9124600</v>
      </c>
      <c r="E50" s="225">
        <v>9016885.8699999992</v>
      </c>
      <c r="F50" s="235">
        <v>9016885.8699999992</v>
      </c>
      <c r="G50" s="75">
        <f t="shared" ref="G50:G57" si="13">D50-E50</f>
        <v>107714.13000000082</v>
      </c>
    </row>
    <row r="51" spans="1:7" x14ac:dyDescent="0.25">
      <c r="A51" s="85" t="s">
        <v>352</v>
      </c>
      <c r="B51" s="214">
        <v>0</v>
      </c>
      <c r="C51" s="214">
        <v>180000</v>
      </c>
      <c r="D51" s="75">
        <f t="shared" si="8"/>
        <v>180000</v>
      </c>
      <c r="E51" s="225">
        <v>0</v>
      </c>
      <c r="F51" s="235">
        <v>0</v>
      </c>
      <c r="G51" s="75">
        <f t="shared" si="13"/>
        <v>180000</v>
      </c>
    </row>
    <row r="52" spans="1:7" x14ac:dyDescent="0.25">
      <c r="A52" s="85" t="s">
        <v>353</v>
      </c>
      <c r="B52" s="214">
        <v>0</v>
      </c>
      <c r="C52" s="214">
        <v>23120125.050000001</v>
      </c>
      <c r="D52" s="75">
        <f t="shared" si="8"/>
        <v>23120125.050000001</v>
      </c>
      <c r="E52" s="225">
        <v>5380000</v>
      </c>
      <c r="F52" s="235">
        <v>5380000</v>
      </c>
      <c r="G52" s="75">
        <f t="shared" si="13"/>
        <v>17740125.050000001</v>
      </c>
    </row>
    <row r="53" spans="1:7" x14ac:dyDescent="0.25">
      <c r="A53" s="85" t="s">
        <v>354</v>
      </c>
      <c r="B53" s="213">
        <v>0</v>
      </c>
      <c r="C53" s="213">
        <v>0</v>
      </c>
      <c r="D53" s="75">
        <f t="shared" si="8"/>
        <v>0</v>
      </c>
      <c r="E53" s="224">
        <v>0</v>
      </c>
      <c r="F53" s="234">
        <v>0</v>
      </c>
      <c r="G53" s="75">
        <f t="shared" si="13"/>
        <v>0</v>
      </c>
    </row>
    <row r="54" spans="1:7" x14ac:dyDescent="0.25">
      <c r="A54" s="85" t="s">
        <v>355</v>
      </c>
      <c r="B54" s="214">
        <v>0</v>
      </c>
      <c r="C54" s="214">
        <v>7387077.5199999996</v>
      </c>
      <c r="D54" s="75">
        <f t="shared" si="8"/>
        <v>7387077.5199999996</v>
      </c>
      <c r="E54" s="225">
        <v>3880128.83</v>
      </c>
      <c r="F54" s="235">
        <v>3880128.83</v>
      </c>
      <c r="G54" s="75">
        <f t="shared" si="13"/>
        <v>3506948.6899999995</v>
      </c>
    </row>
    <row r="55" spans="1:7" x14ac:dyDescent="0.25">
      <c r="A55" s="85" t="s">
        <v>356</v>
      </c>
      <c r="B55" s="213">
        <v>0</v>
      </c>
      <c r="C55" s="213">
        <v>0</v>
      </c>
      <c r="D55" s="75">
        <f t="shared" si="8"/>
        <v>0</v>
      </c>
      <c r="E55" s="224">
        <v>0</v>
      </c>
      <c r="F55" s="234">
        <v>0</v>
      </c>
      <c r="G55" s="75">
        <f t="shared" si="13"/>
        <v>0</v>
      </c>
    </row>
    <row r="56" spans="1:7" x14ac:dyDescent="0.25">
      <c r="A56" s="85" t="s">
        <v>357</v>
      </c>
      <c r="B56" s="214">
        <v>0</v>
      </c>
      <c r="C56" s="214">
        <v>7500000.7400000002</v>
      </c>
      <c r="D56" s="75">
        <f t="shared" si="8"/>
        <v>7500000.7400000002</v>
      </c>
      <c r="E56" s="225">
        <v>7500000</v>
      </c>
      <c r="F56" s="235">
        <v>7500000</v>
      </c>
      <c r="G56" s="75">
        <f t="shared" si="13"/>
        <v>0.74000000022351742</v>
      </c>
    </row>
    <row r="57" spans="1:7" x14ac:dyDescent="0.25">
      <c r="A57" s="85" t="s">
        <v>358</v>
      </c>
      <c r="B57" s="214">
        <v>0</v>
      </c>
      <c r="C57" s="214">
        <v>1900000</v>
      </c>
      <c r="D57" s="75">
        <f t="shared" si="8"/>
        <v>1900000</v>
      </c>
      <c r="E57" s="225">
        <v>1900000</v>
      </c>
      <c r="F57" s="235">
        <v>1900000</v>
      </c>
      <c r="G57" s="75">
        <f t="shared" si="13"/>
        <v>0</v>
      </c>
    </row>
    <row r="58" spans="1:7" x14ac:dyDescent="0.25">
      <c r="A58" s="84" t="s">
        <v>359</v>
      </c>
      <c r="B58" s="83">
        <f t="shared" ref="B58:G58" si="14">SUM(B59:B61)</f>
        <v>37500000</v>
      </c>
      <c r="C58" s="83">
        <f t="shared" si="14"/>
        <v>62742563.469999999</v>
      </c>
      <c r="D58" s="83">
        <f t="shared" si="14"/>
        <v>100242563.47</v>
      </c>
      <c r="E58" s="83">
        <f t="shared" si="14"/>
        <v>61781787.939999998</v>
      </c>
      <c r="F58" s="83">
        <f t="shared" si="14"/>
        <v>61781787.939999998</v>
      </c>
      <c r="G58" s="83">
        <f t="shared" si="14"/>
        <v>38460775.530000009</v>
      </c>
    </row>
    <row r="59" spans="1:7" x14ac:dyDescent="0.25">
      <c r="A59" s="85" t="s">
        <v>360</v>
      </c>
      <c r="B59" s="216">
        <v>37500000</v>
      </c>
      <c r="C59" s="216">
        <v>35875241.899999999</v>
      </c>
      <c r="D59" s="75">
        <f t="shared" si="8"/>
        <v>73375241.900000006</v>
      </c>
      <c r="E59" s="227">
        <v>50207332.689999998</v>
      </c>
      <c r="F59" s="237">
        <v>50207332.689999998</v>
      </c>
      <c r="G59" s="75">
        <f>D59-E59</f>
        <v>23167909.210000008</v>
      </c>
    </row>
    <row r="60" spans="1:7" x14ac:dyDescent="0.25">
      <c r="A60" s="85" t="s">
        <v>361</v>
      </c>
      <c r="B60" s="216">
        <v>0</v>
      </c>
      <c r="C60" s="216">
        <v>26867321.57</v>
      </c>
      <c r="D60" s="75">
        <f t="shared" si="8"/>
        <v>26867321.57</v>
      </c>
      <c r="E60" s="227">
        <v>11574455.25</v>
      </c>
      <c r="F60" s="237">
        <v>11574455.25</v>
      </c>
      <c r="G60" s="75">
        <f t="shared" ref="G60:G61" si="15">D60-E60</f>
        <v>15292866.32</v>
      </c>
    </row>
    <row r="61" spans="1:7" x14ac:dyDescent="0.25">
      <c r="A61" s="85" t="s">
        <v>362</v>
      </c>
      <c r="B61" s="215">
        <v>0</v>
      </c>
      <c r="C61" s="215">
        <v>0</v>
      </c>
      <c r="D61" s="75">
        <f t="shared" si="8"/>
        <v>0</v>
      </c>
      <c r="E61" s="226">
        <v>0</v>
      </c>
      <c r="F61" s="236">
        <v>0</v>
      </c>
      <c r="G61" s="75">
        <f t="shared" si="15"/>
        <v>0</v>
      </c>
    </row>
    <row r="62" spans="1:7" x14ac:dyDescent="0.25">
      <c r="A62" s="84" t="s">
        <v>363</v>
      </c>
      <c r="B62" s="83">
        <f t="shared" ref="B62:G62" si="16">SUM(B63:B67,B69:B70)</f>
        <v>10000000</v>
      </c>
      <c r="C62" s="83">
        <f t="shared" si="16"/>
        <v>-10000000</v>
      </c>
      <c r="D62" s="83">
        <f t="shared" si="16"/>
        <v>0</v>
      </c>
      <c r="E62" s="83">
        <f t="shared" si="16"/>
        <v>0</v>
      </c>
      <c r="F62" s="83">
        <f t="shared" si="16"/>
        <v>0</v>
      </c>
      <c r="G62" s="83">
        <f t="shared" si="16"/>
        <v>0</v>
      </c>
    </row>
    <row r="63" spans="1:7" x14ac:dyDescent="0.25">
      <c r="A63" s="85" t="s">
        <v>364</v>
      </c>
      <c r="B63" s="75">
        <v>0</v>
      </c>
      <c r="C63" s="75">
        <v>0</v>
      </c>
      <c r="D63" s="75">
        <f t="shared" si="8"/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365</v>
      </c>
      <c r="B64" s="75">
        <v>0</v>
      </c>
      <c r="C64" s="75">
        <v>0</v>
      </c>
      <c r="D64" s="75">
        <f t="shared" si="8"/>
        <v>0</v>
      </c>
      <c r="E64" s="75">
        <v>0</v>
      </c>
      <c r="F64" s="75">
        <v>0</v>
      </c>
      <c r="G64" s="75">
        <f t="shared" ref="G64:G70" si="17">D64-E64</f>
        <v>0</v>
      </c>
    </row>
    <row r="65" spans="1:7" x14ac:dyDescent="0.25">
      <c r="A65" s="85" t="s">
        <v>366</v>
      </c>
      <c r="B65" s="75">
        <v>0</v>
      </c>
      <c r="C65" s="75">
        <v>0</v>
      </c>
      <c r="D65" s="75">
        <f t="shared" si="8"/>
        <v>0</v>
      </c>
      <c r="E65" s="75">
        <v>0</v>
      </c>
      <c r="F65" s="75">
        <v>0</v>
      </c>
      <c r="G65" s="75">
        <f t="shared" si="17"/>
        <v>0</v>
      </c>
    </row>
    <row r="66" spans="1:7" x14ac:dyDescent="0.25">
      <c r="A66" s="85" t="s">
        <v>367</v>
      </c>
      <c r="B66" s="75">
        <v>0</v>
      </c>
      <c r="C66" s="75">
        <v>0</v>
      </c>
      <c r="D66" s="75">
        <f t="shared" si="8"/>
        <v>0</v>
      </c>
      <c r="E66" s="75">
        <v>0</v>
      </c>
      <c r="F66" s="75">
        <v>0</v>
      </c>
      <c r="G66" s="75">
        <f t="shared" si="17"/>
        <v>0</v>
      </c>
    </row>
    <row r="67" spans="1:7" x14ac:dyDescent="0.25">
      <c r="A67" s="85" t="s">
        <v>368</v>
      </c>
      <c r="B67" s="75">
        <v>0</v>
      </c>
      <c r="C67" s="75">
        <v>0</v>
      </c>
      <c r="D67" s="75">
        <f t="shared" si="8"/>
        <v>0</v>
      </c>
      <c r="E67" s="75">
        <v>0</v>
      </c>
      <c r="F67" s="75">
        <v>0</v>
      </c>
      <c r="G67" s="75">
        <f t="shared" si="17"/>
        <v>0</v>
      </c>
    </row>
    <row r="68" spans="1:7" x14ac:dyDescent="0.25">
      <c r="A68" s="85" t="s">
        <v>369</v>
      </c>
      <c r="B68" s="75">
        <v>0</v>
      </c>
      <c r="C68" s="75">
        <v>0</v>
      </c>
      <c r="D68" s="75">
        <f t="shared" si="8"/>
        <v>0</v>
      </c>
      <c r="E68" s="75">
        <v>0</v>
      </c>
      <c r="F68" s="75">
        <v>0</v>
      </c>
      <c r="G68" s="75">
        <f t="shared" si="17"/>
        <v>0</v>
      </c>
    </row>
    <row r="69" spans="1:7" x14ac:dyDescent="0.25">
      <c r="A69" s="85" t="s">
        <v>370</v>
      </c>
      <c r="B69" s="75">
        <v>0</v>
      </c>
      <c r="C69" s="75">
        <v>0</v>
      </c>
      <c r="D69" s="75">
        <f t="shared" si="8"/>
        <v>0</v>
      </c>
      <c r="E69" s="75">
        <v>0</v>
      </c>
      <c r="F69" s="75">
        <v>0</v>
      </c>
      <c r="G69" s="75">
        <f t="shared" si="17"/>
        <v>0</v>
      </c>
    </row>
    <row r="70" spans="1:7" x14ac:dyDescent="0.25">
      <c r="A70" s="85" t="s">
        <v>371</v>
      </c>
      <c r="B70" s="217">
        <v>10000000</v>
      </c>
      <c r="C70" s="217">
        <v>-10000000</v>
      </c>
      <c r="D70" s="75">
        <f t="shared" si="8"/>
        <v>0</v>
      </c>
      <c r="E70" s="75">
        <v>0</v>
      </c>
      <c r="F70" s="75">
        <v>0</v>
      </c>
      <c r="G70" s="75">
        <f t="shared" si="17"/>
        <v>0</v>
      </c>
    </row>
    <row r="71" spans="1:7" x14ac:dyDescent="0.25">
      <c r="A71" s="84" t="s">
        <v>372</v>
      </c>
      <c r="B71" s="83">
        <f t="shared" ref="B71:G71" si="18">SUM(B72:B74)</f>
        <v>0</v>
      </c>
      <c r="C71" s="83">
        <f t="shared" si="18"/>
        <v>0</v>
      </c>
      <c r="D71" s="83">
        <f t="shared" si="18"/>
        <v>0</v>
      </c>
      <c r="E71" s="83">
        <f t="shared" si="18"/>
        <v>0</v>
      </c>
      <c r="F71" s="83">
        <f t="shared" si="18"/>
        <v>0</v>
      </c>
      <c r="G71" s="83">
        <f t="shared" si="18"/>
        <v>0</v>
      </c>
    </row>
    <row r="72" spans="1:7" x14ac:dyDescent="0.25">
      <c r="A72" s="85" t="s">
        <v>373</v>
      </c>
      <c r="B72" s="75">
        <v>0</v>
      </c>
      <c r="C72" s="75">
        <v>0</v>
      </c>
      <c r="D72" s="75">
        <f t="shared" si="8"/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374</v>
      </c>
      <c r="B73" s="75">
        <v>0</v>
      </c>
      <c r="C73" s="75">
        <v>0</v>
      </c>
      <c r="D73" s="75">
        <f t="shared" si="8"/>
        <v>0</v>
      </c>
      <c r="E73" s="75">
        <v>0</v>
      </c>
      <c r="F73" s="75">
        <v>0</v>
      </c>
      <c r="G73" s="75">
        <f t="shared" ref="G73:G74" si="19">D73-E73</f>
        <v>0</v>
      </c>
    </row>
    <row r="74" spans="1:7" x14ac:dyDescent="0.25">
      <c r="A74" s="85" t="s">
        <v>375</v>
      </c>
      <c r="B74" s="75">
        <v>0</v>
      </c>
      <c r="C74" s="75">
        <v>0</v>
      </c>
      <c r="D74" s="75">
        <f t="shared" si="8"/>
        <v>0</v>
      </c>
      <c r="E74" s="75">
        <v>0</v>
      </c>
      <c r="F74" s="75">
        <v>0</v>
      </c>
      <c r="G74" s="75">
        <f t="shared" si="19"/>
        <v>0</v>
      </c>
    </row>
    <row r="75" spans="1:7" x14ac:dyDescent="0.25">
      <c r="A75" s="84" t="s">
        <v>376</v>
      </c>
      <c r="B75" s="83">
        <f t="shared" ref="B75:G75" si="20">SUM(B76:B82)</f>
        <v>0</v>
      </c>
      <c r="C75" s="83">
        <f t="shared" si="20"/>
        <v>0</v>
      </c>
      <c r="D75" s="83">
        <f t="shared" si="20"/>
        <v>0</v>
      </c>
      <c r="E75" s="83">
        <f t="shared" si="20"/>
        <v>0</v>
      </c>
      <c r="F75" s="83">
        <f t="shared" si="20"/>
        <v>0</v>
      </c>
      <c r="G75" s="83">
        <f t="shared" si="20"/>
        <v>0</v>
      </c>
    </row>
    <row r="76" spans="1:7" x14ac:dyDescent="0.25">
      <c r="A76" s="85" t="s">
        <v>377</v>
      </c>
      <c r="B76" s="75">
        <v>0</v>
      </c>
      <c r="C76" s="75">
        <v>0</v>
      </c>
      <c r="D76" s="75">
        <f t="shared" si="8"/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378</v>
      </c>
      <c r="B77" s="75">
        <v>0</v>
      </c>
      <c r="C77" s="75">
        <v>0</v>
      </c>
      <c r="D77" s="75">
        <f t="shared" si="8"/>
        <v>0</v>
      </c>
      <c r="E77" s="75">
        <v>0</v>
      </c>
      <c r="F77" s="75">
        <v>0</v>
      </c>
      <c r="G77" s="75">
        <f t="shared" ref="G77:G82" si="21">D77-E77</f>
        <v>0</v>
      </c>
    </row>
    <row r="78" spans="1:7" x14ac:dyDescent="0.25">
      <c r="A78" s="85" t="s">
        <v>379</v>
      </c>
      <c r="B78" s="75">
        <v>0</v>
      </c>
      <c r="C78" s="75">
        <v>0</v>
      </c>
      <c r="D78" s="75">
        <f t="shared" si="8"/>
        <v>0</v>
      </c>
      <c r="E78" s="75">
        <v>0</v>
      </c>
      <c r="F78" s="75">
        <v>0</v>
      </c>
      <c r="G78" s="75">
        <f t="shared" si="21"/>
        <v>0</v>
      </c>
    </row>
    <row r="79" spans="1:7" x14ac:dyDescent="0.25">
      <c r="A79" s="85" t="s">
        <v>380</v>
      </c>
      <c r="B79" s="75">
        <v>0</v>
      </c>
      <c r="C79" s="75">
        <v>0</v>
      </c>
      <c r="D79" s="75">
        <f t="shared" si="8"/>
        <v>0</v>
      </c>
      <c r="E79" s="75">
        <v>0</v>
      </c>
      <c r="F79" s="75">
        <v>0</v>
      </c>
      <c r="G79" s="75">
        <f t="shared" si="21"/>
        <v>0</v>
      </c>
    </row>
    <row r="80" spans="1:7" x14ac:dyDescent="0.25">
      <c r="A80" s="85" t="s">
        <v>381</v>
      </c>
      <c r="B80" s="75">
        <v>0</v>
      </c>
      <c r="C80" s="75">
        <v>0</v>
      </c>
      <c r="D80" s="75">
        <f t="shared" si="8"/>
        <v>0</v>
      </c>
      <c r="E80" s="75">
        <v>0</v>
      </c>
      <c r="F80" s="75">
        <v>0</v>
      </c>
      <c r="G80" s="75">
        <f t="shared" si="21"/>
        <v>0</v>
      </c>
    </row>
    <row r="81" spans="1:7" x14ac:dyDescent="0.25">
      <c r="A81" s="85" t="s">
        <v>382</v>
      </c>
      <c r="B81" s="75">
        <v>0</v>
      </c>
      <c r="C81" s="75">
        <v>0</v>
      </c>
      <c r="D81" s="75">
        <f t="shared" si="8"/>
        <v>0</v>
      </c>
      <c r="E81" s="75">
        <v>0</v>
      </c>
      <c r="F81" s="75">
        <v>0</v>
      </c>
      <c r="G81" s="75">
        <f t="shared" si="21"/>
        <v>0</v>
      </c>
    </row>
    <row r="82" spans="1:7" x14ac:dyDescent="0.25">
      <c r="A82" s="85" t="s">
        <v>383</v>
      </c>
      <c r="B82" s="75">
        <v>0</v>
      </c>
      <c r="C82" s="75">
        <v>0</v>
      </c>
      <c r="D82" s="75">
        <f t="shared" si="8"/>
        <v>0</v>
      </c>
      <c r="E82" s="75">
        <v>0</v>
      </c>
      <c r="F82" s="75">
        <v>0</v>
      </c>
      <c r="G82" s="75">
        <f t="shared" si="21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384</v>
      </c>
      <c r="B84" s="83">
        <f t="shared" ref="B84:G84" si="22">SUM(B85,B93,B103,B113,B123,B133,B137,B146,B150)</f>
        <v>344723280.72000003</v>
      </c>
      <c r="C84" s="83">
        <f t="shared" si="22"/>
        <v>75510952.010000005</v>
      </c>
      <c r="D84" s="83">
        <f t="shared" si="22"/>
        <v>420234232.73000002</v>
      </c>
      <c r="E84" s="83">
        <f t="shared" si="22"/>
        <v>307823712.31000006</v>
      </c>
      <c r="F84" s="83">
        <f t="shared" si="22"/>
        <v>299321207.20000005</v>
      </c>
      <c r="G84" s="83">
        <f t="shared" si="22"/>
        <v>112410520.42</v>
      </c>
    </row>
    <row r="85" spans="1:7" x14ac:dyDescent="0.25">
      <c r="A85" s="84" t="s">
        <v>311</v>
      </c>
      <c r="B85" s="83">
        <f t="shared" ref="B85:G85" si="23">SUM(B86:B92)</f>
        <v>129703080.86</v>
      </c>
      <c r="C85" s="83">
        <f t="shared" si="23"/>
        <v>-9.3132257461547852E-10</v>
      </c>
      <c r="D85" s="83">
        <f t="shared" si="23"/>
        <v>129703080.86000001</v>
      </c>
      <c r="E85" s="83">
        <f t="shared" si="23"/>
        <v>128707635.27000001</v>
      </c>
      <c r="F85" s="83">
        <f t="shared" si="23"/>
        <v>122517355.55000001</v>
      </c>
      <c r="G85" s="83">
        <f t="shared" si="23"/>
        <v>995445.59000000544</v>
      </c>
    </row>
    <row r="86" spans="1:7" x14ac:dyDescent="0.25">
      <c r="A86" s="85" t="s">
        <v>312</v>
      </c>
      <c r="B86" s="239">
        <v>75830136.180000007</v>
      </c>
      <c r="C86" s="239">
        <v>-9486177.3100000005</v>
      </c>
      <c r="D86" s="75">
        <f>B86+C86</f>
        <v>66343958.870000005</v>
      </c>
      <c r="E86" s="252">
        <v>66203648.43</v>
      </c>
      <c r="F86" s="265">
        <v>66203648.43</v>
      </c>
      <c r="G86" s="75">
        <f>D86-E86</f>
        <v>140310.44000000507</v>
      </c>
    </row>
    <row r="87" spans="1:7" x14ac:dyDescent="0.25">
      <c r="A87" s="85" t="s">
        <v>313</v>
      </c>
      <c r="B87" s="238">
        <v>0</v>
      </c>
      <c r="C87" s="238">
        <v>0</v>
      </c>
      <c r="D87" s="75">
        <f t="shared" ref="D87:D136" si="24">B87+C87</f>
        <v>0</v>
      </c>
      <c r="E87" s="251">
        <v>0</v>
      </c>
      <c r="F87" s="264">
        <v>0</v>
      </c>
      <c r="G87" s="75">
        <f t="shared" ref="G87:G92" si="25">D87-E87</f>
        <v>0</v>
      </c>
    </row>
    <row r="88" spans="1:7" x14ac:dyDescent="0.25">
      <c r="A88" s="85" t="s">
        <v>314</v>
      </c>
      <c r="B88" s="239">
        <v>17119759.82</v>
      </c>
      <c r="C88" s="239">
        <v>9931087.2699999996</v>
      </c>
      <c r="D88" s="75">
        <f t="shared" si="24"/>
        <v>27050847.09</v>
      </c>
      <c r="E88" s="252">
        <v>26433851.739999998</v>
      </c>
      <c r="F88" s="265">
        <v>26433851.739999998</v>
      </c>
      <c r="G88" s="75">
        <f t="shared" si="25"/>
        <v>616995.35000000149</v>
      </c>
    </row>
    <row r="89" spans="1:7" x14ac:dyDescent="0.25">
      <c r="A89" s="85" t="s">
        <v>315</v>
      </c>
      <c r="B89" s="239">
        <v>28190314.260000002</v>
      </c>
      <c r="C89" s="239">
        <v>-1507351.72</v>
      </c>
      <c r="D89" s="75">
        <f t="shared" si="24"/>
        <v>26682962.540000003</v>
      </c>
      <c r="E89" s="252">
        <v>26682962.539999999</v>
      </c>
      <c r="F89" s="265">
        <v>20492682.82</v>
      </c>
      <c r="G89" s="75">
        <f t="shared" si="25"/>
        <v>0</v>
      </c>
    </row>
    <row r="90" spans="1:7" x14ac:dyDescent="0.25">
      <c r="A90" s="85" t="s">
        <v>316</v>
      </c>
      <c r="B90" s="239">
        <v>8562870.5999999996</v>
      </c>
      <c r="C90" s="239">
        <v>1062441.76</v>
      </c>
      <c r="D90" s="75">
        <f t="shared" si="24"/>
        <v>9625312.3599999994</v>
      </c>
      <c r="E90" s="252">
        <v>9387172.5600000005</v>
      </c>
      <c r="F90" s="265">
        <v>9387172.5600000005</v>
      </c>
      <c r="G90" s="75">
        <f t="shared" si="25"/>
        <v>238139.79999999888</v>
      </c>
    </row>
    <row r="91" spans="1:7" x14ac:dyDescent="0.25">
      <c r="A91" s="85" t="s">
        <v>317</v>
      </c>
      <c r="B91" s="238">
        <v>0</v>
      </c>
      <c r="C91" s="238">
        <v>0</v>
      </c>
      <c r="D91" s="75">
        <f t="shared" si="24"/>
        <v>0</v>
      </c>
      <c r="E91" s="251">
        <v>0</v>
      </c>
      <c r="F91" s="264">
        <v>0</v>
      </c>
      <c r="G91" s="75">
        <f t="shared" si="25"/>
        <v>0</v>
      </c>
    </row>
    <row r="92" spans="1:7" x14ac:dyDescent="0.25">
      <c r="A92" s="85" t="s">
        <v>318</v>
      </c>
      <c r="B92" s="238">
        <v>0</v>
      </c>
      <c r="C92" s="238">
        <v>0</v>
      </c>
      <c r="D92" s="75">
        <f t="shared" si="24"/>
        <v>0</v>
      </c>
      <c r="E92" s="251">
        <v>0</v>
      </c>
      <c r="F92" s="264">
        <v>0</v>
      </c>
      <c r="G92" s="75">
        <f t="shared" si="25"/>
        <v>0</v>
      </c>
    </row>
    <row r="93" spans="1:7" x14ac:dyDescent="0.25">
      <c r="A93" s="84" t="s">
        <v>319</v>
      </c>
      <c r="B93" s="83">
        <f t="shared" ref="B93:G93" si="26">SUM(B94:B102)</f>
        <v>49174392.259999998</v>
      </c>
      <c r="C93" s="83">
        <f t="shared" si="26"/>
        <v>-7744492.799999998</v>
      </c>
      <c r="D93" s="83">
        <f t="shared" si="26"/>
        <v>41429899.459999993</v>
      </c>
      <c r="E93" s="83">
        <f t="shared" si="26"/>
        <v>38583546.740000002</v>
      </c>
      <c r="F93" s="83">
        <f t="shared" si="26"/>
        <v>37275294.370000005</v>
      </c>
      <c r="G93" s="83">
        <f t="shared" si="26"/>
        <v>2846352.7199999969</v>
      </c>
    </row>
    <row r="94" spans="1:7" x14ac:dyDescent="0.25">
      <c r="A94" s="85" t="s">
        <v>320</v>
      </c>
      <c r="B94" s="241">
        <v>0</v>
      </c>
      <c r="C94" s="241">
        <v>12276</v>
      </c>
      <c r="D94" s="75">
        <f t="shared" si="24"/>
        <v>12276</v>
      </c>
      <c r="E94" s="254">
        <v>0</v>
      </c>
      <c r="F94" s="267">
        <v>0</v>
      </c>
      <c r="G94" s="75">
        <f>D94-E94</f>
        <v>12276</v>
      </c>
    </row>
    <row r="95" spans="1:7" x14ac:dyDescent="0.25">
      <c r="A95" s="85" t="s">
        <v>321</v>
      </c>
      <c r="B95" s="241">
        <v>0</v>
      </c>
      <c r="C95" s="241">
        <v>143497.20000000001</v>
      </c>
      <c r="D95" s="75">
        <f t="shared" si="24"/>
        <v>143497.20000000001</v>
      </c>
      <c r="E95" s="254">
        <v>121881.2</v>
      </c>
      <c r="F95" s="267">
        <v>121881.2</v>
      </c>
      <c r="G95" s="75">
        <f t="shared" ref="G95:G102" si="27">D95-E95</f>
        <v>21616.000000000015</v>
      </c>
    </row>
    <row r="96" spans="1:7" x14ac:dyDescent="0.25">
      <c r="A96" s="85" t="s">
        <v>322</v>
      </c>
      <c r="B96" s="240">
        <v>0</v>
      </c>
      <c r="C96" s="240">
        <v>0</v>
      </c>
      <c r="D96" s="75">
        <f t="shared" si="24"/>
        <v>0</v>
      </c>
      <c r="E96" s="253">
        <v>0</v>
      </c>
      <c r="F96" s="266">
        <v>0</v>
      </c>
      <c r="G96" s="75">
        <f t="shared" si="27"/>
        <v>0</v>
      </c>
    </row>
    <row r="97" spans="1:7" x14ac:dyDescent="0.25">
      <c r="A97" s="85" t="s">
        <v>323</v>
      </c>
      <c r="B97" s="241">
        <v>18500000</v>
      </c>
      <c r="C97" s="241">
        <v>-5508082.4299999997</v>
      </c>
      <c r="D97" s="75">
        <f t="shared" si="24"/>
        <v>12991917.57</v>
      </c>
      <c r="E97" s="254">
        <v>10452525.640000001</v>
      </c>
      <c r="F97" s="267">
        <v>10452525.640000001</v>
      </c>
      <c r="G97" s="75">
        <f t="shared" si="27"/>
        <v>2539391.9299999997</v>
      </c>
    </row>
    <row r="98" spans="1:7" x14ac:dyDescent="0.25">
      <c r="A98" s="87" t="s">
        <v>324</v>
      </c>
      <c r="B98" s="241">
        <v>0</v>
      </c>
      <c r="C98" s="241">
        <v>2524.34</v>
      </c>
      <c r="D98" s="75">
        <f t="shared" si="24"/>
        <v>2524.34</v>
      </c>
      <c r="E98" s="254">
        <v>2524.34</v>
      </c>
      <c r="F98" s="267">
        <v>2524.34</v>
      </c>
      <c r="G98" s="75">
        <f t="shared" si="27"/>
        <v>0</v>
      </c>
    </row>
    <row r="99" spans="1:7" x14ac:dyDescent="0.25">
      <c r="A99" s="85" t="s">
        <v>325</v>
      </c>
      <c r="B99" s="241">
        <v>26500000</v>
      </c>
      <c r="C99" s="241">
        <v>-8485932.4900000002</v>
      </c>
      <c r="D99" s="75">
        <f t="shared" si="24"/>
        <v>18014067.509999998</v>
      </c>
      <c r="E99" s="254">
        <v>17994536.18</v>
      </c>
      <c r="F99" s="267">
        <v>16686283.810000001</v>
      </c>
      <c r="G99" s="75">
        <f t="shared" si="27"/>
        <v>19531.329999998212</v>
      </c>
    </row>
    <row r="100" spans="1:7" x14ac:dyDescent="0.25">
      <c r="A100" s="85" t="s">
        <v>326</v>
      </c>
      <c r="B100" s="241">
        <v>4174392.26</v>
      </c>
      <c r="C100" s="241">
        <v>4227917.8</v>
      </c>
      <c r="D100" s="75">
        <f t="shared" si="24"/>
        <v>8402310.0599999987</v>
      </c>
      <c r="E100" s="254">
        <v>8398772.5999999996</v>
      </c>
      <c r="F100" s="267">
        <v>8398772.5999999996</v>
      </c>
      <c r="G100" s="75">
        <f t="shared" si="27"/>
        <v>3537.4599999990314</v>
      </c>
    </row>
    <row r="101" spans="1:7" x14ac:dyDescent="0.25">
      <c r="A101" s="85" t="s">
        <v>327</v>
      </c>
      <c r="B101" s="241">
        <v>0</v>
      </c>
      <c r="C101" s="241">
        <v>1759706.78</v>
      </c>
      <c r="D101" s="75">
        <f t="shared" si="24"/>
        <v>1759706.78</v>
      </c>
      <c r="E101" s="254">
        <v>1509706.78</v>
      </c>
      <c r="F101" s="267">
        <v>1509706.78</v>
      </c>
      <c r="G101" s="75">
        <f t="shared" si="27"/>
        <v>250000</v>
      </c>
    </row>
    <row r="102" spans="1:7" x14ac:dyDescent="0.25">
      <c r="A102" s="85" t="s">
        <v>328</v>
      </c>
      <c r="B102" s="241">
        <v>0</v>
      </c>
      <c r="C102" s="241">
        <v>103600</v>
      </c>
      <c r="D102" s="75">
        <f t="shared" si="24"/>
        <v>103600</v>
      </c>
      <c r="E102" s="254">
        <v>103600</v>
      </c>
      <c r="F102" s="267">
        <v>103600</v>
      </c>
      <c r="G102" s="75">
        <f t="shared" si="27"/>
        <v>0</v>
      </c>
    </row>
    <row r="103" spans="1:7" x14ac:dyDescent="0.25">
      <c r="A103" s="84" t="s">
        <v>329</v>
      </c>
      <c r="B103" s="83">
        <f t="shared" ref="B103:G103" si="28">SUM(B104:B112)</f>
        <v>4761674.62</v>
      </c>
      <c r="C103" s="83">
        <f t="shared" si="28"/>
        <v>19175272.030000001</v>
      </c>
      <c r="D103" s="83">
        <f t="shared" si="28"/>
        <v>23936946.649999999</v>
      </c>
      <c r="E103" s="83">
        <f t="shared" si="28"/>
        <v>16723125.629999999</v>
      </c>
      <c r="F103" s="83">
        <f t="shared" si="28"/>
        <v>15719152.609999999</v>
      </c>
      <c r="G103" s="83">
        <f t="shared" si="28"/>
        <v>7213821.0200000014</v>
      </c>
    </row>
    <row r="104" spans="1:7" x14ac:dyDescent="0.25">
      <c r="A104" s="85" t="s">
        <v>330</v>
      </c>
      <c r="B104" s="243">
        <v>0</v>
      </c>
      <c r="C104" s="243">
        <v>7066709.8099999996</v>
      </c>
      <c r="D104" s="75">
        <f>B104+C104</f>
        <v>7066709.8099999996</v>
      </c>
      <c r="E104" s="256">
        <v>7066709.8099999996</v>
      </c>
      <c r="F104" s="269">
        <v>6477609.8099999996</v>
      </c>
      <c r="G104" s="75">
        <f>D104-E104</f>
        <v>0</v>
      </c>
    </row>
    <row r="105" spans="1:7" x14ac:dyDescent="0.25">
      <c r="A105" s="85" t="s">
        <v>331</v>
      </c>
      <c r="B105" s="243">
        <v>0</v>
      </c>
      <c r="C105" s="243">
        <v>902056.4</v>
      </c>
      <c r="D105" s="75">
        <f t="shared" si="24"/>
        <v>902056.4</v>
      </c>
      <c r="E105" s="256">
        <v>902056.4</v>
      </c>
      <c r="F105" s="269">
        <v>902056.4</v>
      </c>
      <c r="G105" s="75">
        <f t="shared" ref="G105:G112" si="29">D105-E105</f>
        <v>0</v>
      </c>
    </row>
    <row r="106" spans="1:7" x14ac:dyDescent="0.25">
      <c r="A106" s="85" t="s">
        <v>332</v>
      </c>
      <c r="B106" s="243">
        <v>2565714.62</v>
      </c>
      <c r="C106" s="243">
        <v>6227378.5</v>
      </c>
      <c r="D106" s="75">
        <f t="shared" si="24"/>
        <v>8793093.120000001</v>
      </c>
      <c r="E106" s="256">
        <v>1693284.18</v>
      </c>
      <c r="F106" s="269">
        <v>1693284.18</v>
      </c>
      <c r="G106" s="75">
        <f t="shared" si="29"/>
        <v>7099808.9400000013</v>
      </c>
    </row>
    <row r="107" spans="1:7" x14ac:dyDescent="0.25">
      <c r="A107" s="85" t="s">
        <v>333</v>
      </c>
      <c r="B107" s="243">
        <v>0</v>
      </c>
      <c r="C107" s="243">
        <v>119063.32</v>
      </c>
      <c r="D107" s="75">
        <f t="shared" si="24"/>
        <v>119063.32</v>
      </c>
      <c r="E107" s="256">
        <v>52325.5</v>
      </c>
      <c r="F107" s="269">
        <v>52325.5</v>
      </c>
      <c r="G107" s="75">
        <f t="shared" si="29"/>
        <v>66737.820000000007</v>
      </c>
    </row>
    <row r="108" spans="1:7" x14ac:dyDescent="0.25">
      <c r="A108" s="85" t="s">
        <v>334</v>
      </c>
      <c r="B108" s="243">
        <v>0</v>
      </c>
      <c r="C108" s="243">
        <v>1618300.49</v>
      </c>
      <c r="D108" s="75">
        <f t="shared" si="24"/>
        <v>1618300.49</v>
      </c>
      <c r="E108" s="256">
        <v>1618300.49</v>
      </c>
      <c r="F108" s="269">
        <v>1618300.49</v>
      </c>
      <c r="G108" s="75">
        <f t="shared" si="29"/>
        <v>0</v>
      </c>
    </row>
    <row r="109" spans="1:7" x14ac:dyDescent="0.25">
      <c r="A109" s="85" t="s">
        <v>335</v>
      </c>
      <c r="B109" s="243">
        <v>0</v>
      </c>
      <c r="C109" s="243">
        <v>1114873.02</v>
      </c>
      <c r="D109" s="75">
        <f t="shared" si="24"/>
        <v>1114873.02</v>
      </c>
      <c r="E109" s="256">
        <v>1114873.02</v>
      </c>
      <c r="F109" s="269">
        <v>700000</v>
      </c>
      <c r="G109" s="75">
        <f t="shared" si="29"/>
        <v>0</v>
      </c>
    </row>
    <row r="110" spans="1:7" x14ac:dyDescent="0.25">
      <c r="A110" s="85" t="s">
        <v>336</v>
      </c>
      <c r="B110" s="242">
        <v>0</v>
      </c>
      <c r="C110" s="242">
        <v>0</v>
      </c>
      <c r="D110" s="75">
        <f t="shared" si="24"/>
        <v>0</v>
      </c>
      <c r="E110" s="255">
        <v>0</v>
      </c>
      <c r="F110" s="268">
        <v>0</v>
      </c>
      <c r="G110" s="75">
        <f t="shared" si="29"/>
        <v>0</v>
      </c>
    </row>
    <row r="111" spans="1:7" x14ac:dyDescent="0.25">
      <c r="A111" s="85" t="s">
        <v>337</v>
      </c>
      <c r="B111" s="243">
        <v>0</v>
      </c>
      <c r="C111" s="243">
        <v>250392.86</v>
      </c>
      <c r="D111" s="75">
        <f t="shared" si="24"/>
        <v>250392.86</v>
      </c>
      <c r="E111" s="256">
        <v>203591.6</v>
      </c>
      <c r="F111" s="269">
        <v>203591.6</v>
      </c>
      <c r="G111" s="75">
        <f t="shared" si="29"/>
        <v>46801.25999999998</v>
      </c>
    </row>
    <row r="112" spans="1:7" x14ac:dyDescent="0.25">
      <c r="A112" s="85" t="s">
        <v>338</v>
      </c>
      <c r="B112" s="243">
        <v>2195960</v>
      </c>
      <c r="C112" s="243">
        <v>1876497.63</v>
      </c>
      <c r="D112" s="75">
        <f t="shared" si="24"/>
        <v>4072457.63</v>
      </c>
      <c r="E112" s="256">
        <v>4071984.63</v>
      </c>
      <c r="F112" s="269">
        <v>4071984.63</v>
      </c>
      <c r="G112" s="75">
        <f t="shared" si="29"/>
        <v>473</v>
      </c>
    </row>
    <row r="113" spans="1:7" x14ac:dyDescent="0.25">
      <c r="A113" s="84" t="s">
        <v>339</v>
      </c>
      <c r="B113" s="83">
        <f t="shared" ref="B113:G113" si="30">SUM(B114:B122)</f>
        <v>0</v>
      </c>
      <c r="C113" s="83">
        <f t="shared" si="30"/>
        <v>636989.30000000005</v>
      </c>
      <c r="D113" s="83">
        <f t="shared" si="30"/>
        <v>636989.30000000005</v>
      </c>
      <c r="E113" s="83">
        <f t="shared" si="30"/>
        <v>584786.52</v>
      </c>
      <c r="F113" s="83">
        <f t="shared" si="30"/>
        <v>584786.52</v>
      </c>
      <c r="G113" s="83">
        <f t="shared" si="30"/>
        <v>52202.77999999997</v>
      </c>
    </row>
    <row r="114" spans="1:7" x14ac:dyDescent="0.25">
      <c r="A114" s="85" t="s">
        <v>340</v>
      </c>
      <c r="B114" s="244">
        <v>0</v>
      </c>
      <c r="C114" s="244">
        <v>0</v>
      </c>
      <c r="D114" s="75">
        <f t="shared" si="24"/>
        <v>0</v>
      </c>
      <c r="E114" s="257">
        <v>0</v>
      </c>
      <c r="F114" s="270">
        <v>0</v>
      </c>
      <c r="G114" s="75">
        <f>D114-E114</f>
        <v>0</v>
      </c>
    </row>
    <row r="115" spans="1:7" x14ac:dyDescent="0.25">
      <c r="A115" s="85" t="s">
        <v>341</v>
      </c>
      <c r="B115" s="244">
        <v>0</v>
      </c>
      <c r="C115" s="244">
        <v>0</v>
      </c>
      <c r="D115" s="75">
        <f t="shared" si="24"/>
        <v>0</v>
      </c>
      <c r="E115" s="257">
        <v>0</v>
      </c>
      <c r="F115" s="270">
        <v>0</v>
      </c>
      <c r="G115" s="75">
        <f t="shared" ref="G115:G122" si="31">D115-E115</f>
        <v>0</v>
      </c>
    </row>
    <row r="116" spans="1:7" x14ac:dyDescent="0.25">
      <c r="A116" s="85" t="s">
        <v>342</v>
      </c>
      <c r="B116" s="245">
        <v>0</v>
      </c>
      <c r="C116" s="245">
        <v>446889.3</v>
      </c>
      <c r="D116" s="75">
        <f t="shared" si="24"/>
        <v>446889.3</v>
      </c>
      <c r="E116" s="258">
        <v>394686.52</v>
      </c>
      <c r="F116" s="271">
        <v>394686.52</v>
      </c>
      <c r="G116" s="75">
        <f t="shared" si="31"/>
        <v>52202.77999999997</v>
      </c>
    </row>
    <row r="117" spans="1:7" x14ac:dyDescent="0.25">
      <c r="A117" s="85" t="s">
        <v>343</v>
      </c>
      <c r="B117" s="245">
        <v>0</v>
      </c>
      <c r="C117" s="245">
        <v>190100</v>
      </c>
      <c r="D117" s="75">
        <f t="shared" si="24"/>
        <v>190100</v>
      </c>
      <c r="E117" s="258">
        <v>190100</v>
      </c>
      <c r="F117" s="271">
        <v>190100</v>
      </c>
      <c r="G117" s="75">
        <f t="shared" si="31"/>
        <v>0</v>
      </c>
    </row>
    <row r="118" spans="1:7" x14ac:dyDescent="0.25">
      <c r="A118" s="85" t="s">
        <v>344</v>
      </c>
      <c r="B118" s="244">
        <v>0</v>
      </c>
      <c r="C118" s="244">
        <v>0</v>
      </c>
      <c r="D118" s="75">
        <f t="shared" si="24"/>
        <v>0</v>
      </c>
      <c r="E118" s="257">
        <v>0</v>
      </c>
      <c r="F118" s="270">
        <v>0</v>
      </c>
      <c r="G118" s="75">
        <f t="shared" si="31"/>
        <v>0</v>
      </c>
    </row>
    <row r="119" spans="1:7" x14ac:dyDescent="0.25">
      <c r="A119" s="85" t="s">
        <v>345</v>
      </c>
      <c r="B119" s="244">
        <v>0</v>
      </c>
      <c r="C119" s="244">
        <v>0</v>
      </c>
      <c r="D119" s="75">
        <f t="shared" si="24"/>
        <v>0</v>
      </c>
      <c r="E119" s="257">
        <v>0</v>
      </c>
      <c r="F119" s="270">
        <v>0</v>
      </c>
      <c r="G119" s="75">
        <f t="shared" si="31"/>
        <v>0</v>
      </c>
    </row>
    <row r="120" spans="1:7" x14ac:dyDescent="0.25">
      <c r="A120" s="85" t="s">
        <v>346</v>
      </c>
      <c r="B120" s="244">
        <v>0</v>
      </c>
      <c r="C120" s="244">
        <v>0</v>
      </c>
      <c r="D120" s="75">
        <f t="shared" si="24"/>
        <v>0</v>
      </c>
      <c r="E120" s="257">
        <v>0</v>
      </c>
      <c r="F120" s="270">
        <v>0</v>
      </c>
      <c r="G120" s="75">
        <f t="shared" si="31"/>
        <v>0</v>
      </c>
    </row>
    <row r="121" spans="1:7" x14ac:dyDescent="0.25">
      <c r="A121" s="85" t="s">
        <v>347</v>
      </c>
      <c r="B121" s="244">
        <v>0</v>
      </c>
      <c r="C121" s="244">
        <v>0</v>
      </c>
      <c r="D121" s="75">
        <f t="shared" si="24"/>
        <v>0</v>
      </c>
      <c r="E121" s="257">
        <v>0</v>
      </c>
      <c r="F121" s="270">
        <v>0</v>
      </c>
      <c r="G121" s="75">
        <f t="shared" si="31"/>
        <v>0</v>
      </c>
    </row>
    <row r="122" spans="1:7" x14ac:dyDescent="0.25">
      <c r="A122" s="85" t="s">
        <v>348</v>
      </c>
      <c r="B122" s="244">
        <v>0</v>
      </c>
      <c r="C122" s="244">
        <v>0</v>
      </c>
      <c r="D122" s="75">
        <f t="shared" si="24"/>
        <v>0</v>
      </c>
      <c r="E122" s="257">
        <v>0</v>
      </c>
      <c r="F122" s="270">
        <v>0</v>
      </c>
      <c r="G122" s="75">
        <f t="shared" si="31"/>
        <v>0</v>
      </c>
    </row>
    <row r="123" spans="1:7" x14ac:dyDescent="0.25">
      <c r="A123" s="84" t="s">
        <v>349</v>
      </c>
      <c r="B123" s="83">
        <f t="shared" ref="B123:G123" si="32">SUM(B124:B132)</f>
        <v>19876026.879999999</v>
      </c>
      <c r="C123" s="83">
        <f t="shared" si="32"/>
        <v>43353481.189999998</v>
      </c>
      <c r="D123" s="83">
        <f t="shared" si="32"/>
        <v>63229508.07</v>
      </c>
      <c r="E123" s="83">
        <f t="shared" si="32"/>
        <v>45337423.149999999</v>
      </c>
      <c r="F123" s="83">
        <f t="shared" si="32"/>
        <v>45337423.149999999</v>
      </c>
      <c r="G123" s="83">
        <f t="shared" si="32"/>
        <v>17892084.920000002</v>
      </c>
    </row>
    <row r="124" spans="1:7" x14ac:dyDescent="0.25">
      <c r="A124" s="85" t="s">
        <v>350</v>
      </c>
      <c r="B124" s="247">
        <v>4087124</v>
      </c>
      <c r="C124" s="247">
        <v>-380245.8</v>
      </c>
      <c r="D124" s="75">
        <f t="shared" si="24"/>
        <v>3706878.2</v>
      </c>
      <c r="E124" s="260">
        <v>3706878.17</v>
      </c>
      <c r="F124" s="273">
        <v>3706878.17</v>
      </c>
      <c r="G124" s="75">
        <f>D124-E124</f>
        <v>3.0000000260770321E-2</v>
      </c>
    </row>
    <row r="125" spans="1:7" x14ac:dyDescent="0.25">
      <c r="A125" s="85" t="s">
        <v>351</v>
      </c>
      <c r="B125" s="247">
        <v>746181.09</v>
      </c>
      <c r="C125" s="247">
        <v>-483870.68</v>
      </c>
      <c r="D125" s="75">
        <f t="shared" si="24"/>
        <v>262310.40999999997</v>
      </c>
      <c r="E125" s="260">
        <v>257960.41</v>
      </c>
      <c r="F125" s="273">
        <v>257960.41</v>
      </c>
      <c r="G125" s="75">
        <f t="shared" ref="G125:G132" si="33">D125-E125</f>
        <v>4349.9999999999709</v>
      </c>
    </row>
    <row r="126" spans="1:7" x14ac:dyDescent="0.25">
      <c r="A126" s="85" t="s">
        <v>352</v>
      </c>
      <c r="B126" s="247">
        <v>634497.30000000005</v>
      </c>
      <c r="C126" s="247">
        <v>-170497.3</v>
      </c>
      <c r="D126" s="75">
        <f t="shared" si="24"/>
        <v>464000.00000000006</v>
      </c>
      <c r="E126" s="260">
        <v>464000</v>
      </c>
      <c r="F126" s="273">
        <v>464000</v>
      </c>
      <c r="G126" s="75">
        <f t="shared" si="33"/>
        <v>0</v>
      </c>
    </row>
    <row r="127" spans="1:7" x14ac:dyDescent="0.25">
      <c r="A127" s="85" t="s">
        <v>353</v>
      </c>
      <c r="B127" s="247">
        <v>0</v>
      </c>
      <c r="C127" s="247">
        <v>21749745.66</v>
      </c>
      <c r="D127" s="75">
        <f t="shared" si="24"/>
        <v>21749745.66</v>
      </c>
      <c r="E127" s="260">
        <v>18162173.390000001</v>
      </c>
      <c r="F127" s="273">
        <v>18162173.390000001</v>
      </c>
      <c r="G127" s="75">
        <f t="shared" si="33"/>
        <v>3587572.2699999996</v>
      </c>
    </row>
    <row r="128" spans="1:7" x14ac:dyDescent="0.25">
      <c r="A128" s="85" t="s">
        <v>354</v>
      </c>
      <c r="B128" s="247">
        <v>1342973.35</v>
      </c>
      <c r="C128" s="247">
        <v>6658862.7000000002</v>
      </c>
      <c r="D128" s="75">
        <f t="shared" si="24"/>
        <v>8001836.0500000007</v>
      </c>
      <c r="E128" s="260">
        <v>8001836.0499999998</v>
      </c>
      <c r="F128" s="273">
        <v>8001836.0499999998</v>
      </c>
      <c r="G128" s="75">
        <f t="shared" si="33"/>
        <v>0</v>
      </c>
    </row>
    <row r="129" spans="1:7" x14ac:dyDescent="0.25">
      <c r="A129" s="85" t="s">
        <v>355</v>
      </c>
      <c r="B129" s="247">
        <v>2208703.44</v>
      </c>
      <c r="C129" s="247">
        <v>24023193.57</v>
      </c>
      <c r="D129" s="75">
        <f t="shared" si="24"/>
        <v>26231897.010000002</v>
      </c>
      <c r="E129" s="260">
        <v>14508447.75</v>
      </c>
      <c r="F129" s="273">
        <v>14508447.75</v>
      </c>
      <c r="G129" s="75">
        <f t="shared" si="33"/>
        <v>11723449.260000002</v>
      </c>
    </row>
    <row r="130" spans="1:7" x14ac:dyDescent="0.25">
      <c r="A130" s="85" t="s">
        <v>356</v>
      </c>
      <c r="B130" s="246">
        <v>0</v>
      </c>
      <c r="C130" s="246">
        <v>0</v>
      </c>
      <c r="D130" s="75">
        <f t="shared" si="24"/>
        <v>0</v>
      </c>
      <c r="E130" s="259">
        <v>0</v>
      </c>
      <c r="F130" s="272">
        <v>0</v>
      </c>
      <c r="G130" s="75">
        <f t="shared" si="33"/>
        <v>0</v>
      </c>
    </row>
    <row r="131" spans="1:7" x14ac:dyDescent="0.25">
      <c r="A131" s="85" t="s">
        <v>357</v>
      </c>
      <c r="B131" s="247">
        <v>10000000</v>
      </c>
      <c r="C131" s="247">
        <v>-10000000</v>
      </c>
      <c r="D131" s="75">
        <f t="shared" si="24"/>
        <v>0</v>
      </c>
      <c r="E131" s="260">
        <v>0</v>
      </c>
      <c r="F131" s="273">
        <v>0</v>
      </c>
      <c r="G131" s="75">
        <f t="shared" si="33"/>
        <v>0</v>
      </c>
    </row>
    <row r="132" spans="1:7" x14ac:dyDescent="0.25">
      <c r="A132" s="85" t="s">
        <v>358</v>
      </c>
      <c r="B132" s="247">
        <v>856547.7</v>
      </c>
      <c r="C132" s="247">
        <v>1956293.04</v>
      </c>
      <c r="D132" s="75">
        <f t="shared" si="24"/>
        <v>2812840.74</v>
      </c>
      <c r="E132" s="260">
        <v>236127.38</v>
      </c>
      <c r="F132" s="273">
        <v>236127.38</v>
      </c>
      <c r="G132" s="75">
        <f t="shared" si="33"/>
        <v>2576713.3600000003</v>
      </c>
    </row>
    <row r="133" spans="1:7" x14ac:dyDescent="0.25">
      <c r="A133" s="84" t="s">
        <v>359</v>
      </c>
      <c r="B133" s="83">
        <f t="shared" ref="B133:G133" si="34">SUM(B134:B136)</f>
        <v>125458106.09999999</v>
      </c>
      <c r="C133" s="83">
        <f t="shared" si="34"/>
        <v>21852509.670000002</v>
      </c>
      <c r="D133" s="83">
        <f t="shared" si="34"/>
        <v>147310615.76999998</v>
      </c>
      <c r="E133" s="83">
        <f t="shared" si="34"/>
        <v>63900002.379999995</v>
      </c>
      <c r="F133" s="83">
        <f t="shared" si="34"/>
        <v>63900002.379999995</v>
      </c>
      <c r="G133" s="83">
        <f t="shared" si="34"/>
        <v>83410613.390000001</v>
      </c>
    </row>
    <row r="134" spans="1:7" x14ac:dyDescent="0.25">
      <c r="A134" s="85" t="s">
        <v>360</v>
      </c>
      <c r="B134" s="249">
        <v>125458106.09999999</v>
      </c>
      <c r="C134" s="249">
        <v>-11739346.609999999</v>
      </c>
      <c r="D134" s="75">
        <f t="shared" si="24"/>
        <v>113718759.48999999</v>
      </c>
      <c r="E134" s="262">
        <v>58417348.049999997</v>
      </c>
      <c r="F134" s="275">
        <v>58417348.049999997</v>
      </c>
      <c r="G134" s="75">
        <f>D134-E134</f>
        <v>55301411.439999998</v>
      </c>
    </row>
    <row r="135" spans="1:7" x14ac:dyDescent="0.25">
      <c r="A135" s="85" t="s">
        <v>361</v>
      </c>
      <c r="B135" s="249">
        <v>0</v>
      </c>
      <c r="C135" s="249">
        <v>33591856.280000001</v>
      </c>
      <c r="D135" s="75">
        <f t="shared" si="24"/>
        <v>33591856.280000001</v>
      </c>
      <c r="E135" s="262">
        <v>5482654.3300000001</v>
      </c>
      <c r="F135" s="275">
        <v>5482654.3300000001</v>
      </c>
      <c r="G135" s="75">
        <f t="shared" ref="G135:G136" si="35">D135-E135</f>
        <v>28109201.950000003</v>
      </c>
    </row>
    <row r="136" spans="1:7" x14ac:dyDescent="0.25">
      <c r="A136" s="85" t="s">
        <v>362</v>
      </c>
      <c r="B136" s="248">
        <v>0</v>
      </c>
      <c r="C136" s="248">
        <v>0</v>
      </c>
      <c r="D136" s="75">
        <f t="shared" si="24"/>
        <v>0</v>
      </c>
      <c r="E136" s="261">
        <v>0</v>
      </c>
      <c r="F136" s="274">
        <v>0</v>
      </c>
      <c r="G136" s="75">
        <f t="shared" si="35"/>
        <v>0</v>
      </c>
    </row>
    <row r="137" spans="1:7" x14ac:dyDescent="0.25">
      <c r="A137" s="84" t="s">
        <v>363</v>
      </c>
      <c r="B137" s="83">
        <f t="shared" ref="B137:G137" si="36">SUM(B138:B142,B144:B145)</f>
        <v>0</v>
      </c>
      <c r="C137" s="83">
        <f t="shared" si="36"/>
        <v>0</v>
      </c>
      <c r="D137" s="83">
        <f t="shared" si="36"/>
        <v>0</v>
      </c>
      <c r="E137" s="83">
        <f t="shared" si="36"/>
        <v>0</v>
      </c>
      <c r="F137" s="83">
        <f t="shared" si="36"/>
        <v>0</v>
      </c>
      <c r="G137" s="83">
        <f t="shared" si="36"/>
        <v>0</v>
      </c>
    </row>
    <row r="138" spans="1:7" x14ac:dyDescent="0.25">
      <c r="A138" s="85" t="s">
        <v>364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365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7">D139-E139</f>
        <v>0</v>
      </c>
    </row>
    <row r="140" spans="1:7" x14ac:dyDescent="0.25">
      <c r="A140" s="85" t="s">
        <v>366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7"/>
        <v>0</v>
      </c>
    </row>
    <row r="141" spans="1:7" x14ac:dyDescent="0.25">
      <c r="A141" s="85" t="s">
        <v>367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7"/>
        <v>0</v>
      </c>
    </row>
    <row r="142" spans="1:7" x14ac:dyDescent="0.25">
      <c r="A142" s="85" t="s">
        <v>368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7"/>
        <v>0</v>
      </c>
    </row>
    <row r="143" spans="1:7" x14ac:dyDescent="0.25">
      <c r="A143" s="85" t="s">
        <v>369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7"/>
        <v>0</v>
      </c>
    </row>
    <row r="144" spans="1:7" x14ac:dyDescent="0.25">
      <c r="A144" s="85" t="s">
        <v>370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7"/>
        <v>0</v>
      </c>
    </row>
    <row r="145" spans="1:7" x14ac:dyDescent="0.25">
      <c r="A145" s="85" t="s">
        <v>371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7"/>
        <v>0</v>
      </c>
    </row>
    <row r="146" spans="1:7" x14ac:dyDescent="0.25">
      <c r="A146" s="84" t="s">
        <v>372</v>
      </c>
      <c r="B146" s="83">
        <f t="shared" ref="B146:G146" si="38">SUM(B147:B149)</f>
        <v>0</v>
      </c>
      <c r="C146" s="83">
        <f t="shared" si="38"/>
        <v>0</v>
      </c>
      <c r="D146" s="83">
        <f t="shared" si="38"/>
        <v>0</v>
      </c>
      <c r="E146" s="83">
        <f t="shared" si="38"/>
        <v>0</v>
      </c>
      <c r="F146" s="83">
        <f t="shared" si="38"/>
        <v>0</v>
      </c>
      <c r="G146" s="83">
        <f t="shared" si="38"/>
        <v>0</v>
      </c>
    </row>
    <row r="147" spans="1:7" x14ac:dyDescent="0.25">
      <c r="A147" s="85" t="s">
        <v>373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374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9">D148-E148</f>
        <v>0</v>
      </c>
    </row>
    <row r="149" spans="1:7" x14ac:dyDescent="0.25">
      <c r="A149" s="85" t="s">
        <v>375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9"/>
        <v>0</v>
      </c>
    </row>
    <row r="150" spans="1:7" x14ac:dyDescent="0.25">
      <c r="A150" s="84" t="s">
        <v>376</v>
      </c>
      <c r="B150" s="83">
        <f t="shared" ref="B150:G150" si="40">SUM(B151:B157)</f>
        <v>15750000</v>
      </c>
      <c r="C150" s="83">
        <f t="shared" si="40"/>
        <v>-1762807.38</v>
      </c>
      <c r="D150" s="83">
        <f t="shared" si="40"/>
        <v>13987192.619999999</v>
      </c>
      <c r="E150" s="83">
        <f t="shared" si="40"/>
        <v>13987192.619999999</v>
      </c>
      <c r="F150" s="83">
        <f t="shared" si="40"/>
        <v>13987192.619999999</v>
      </c>
      <c r="G150" s="83">
        <f t="shared" si="40"/>
        <v>0</v>
      </c>
    </row>
    <row r="151" spans="1:7" x14ac:dyDescent="0.25">
      <c r="A151" s="85" t="s">
        <v>377</v>
      </c>
      <c r="B151" s="250">
        <v>8450000</v>
      </c>
      <c r="C151" s="250">
        <v>401970.44</v>
      </c>
      <c r="D151" s="75">
        <f t="shared" ref="D151:D157" si="41">B151+C151</f>
        <v>8851970.4399999995</v>
      </c>
      <c r="E151" s="263">
        <v>8851970.4399999995</v>
      </c>
      <c r="F151" s="277">
        <v>8851970.4399999995</v>
      </c>
      <c r="G151" s="75">
        <f>D151-E151</f>
        <v>0</v>
      </c>
    </row>
    <row r="152" spans="1:7" x14ac:dyDescent="0.25">
      <c r="A152" s="85" t="s">
        <v>378</v>
      </c>
      <c r="B152" s="250">
        <v>7300000</v>
      </c>
      <c r="C152" s="250">
        <v>-2164777.8199999998</v>
      </c>
      <c r="D152" s="75">
        <f t="shared" si="41"/>
        <v>5135222.18</v>
      </c>
      <c r="E152" s="263">
        <v>5135222.18</v>
      </c>
      <c r="F152" s="277">
        <v>5135222.18</v>
      </c>
      <c r="G152" s="75">
        <f t="shared" ref="G152:G157" si="42">D152-E152</f>
        <v>0</v>
      </c>
    </row>
    <row r="153" spans="1:7" x14ac:dyDescent="0.25">
      <c r="A153" s="85" t="s">
        <v>379</v>
      </c>
      <c r="B153" s="75">
        <v>0</v>
      </c>
      <c r="C153" s="75">
        <v>0</v>
      </c>
      <c r="D153" s="75">
        <f t="shared" si="41"/>
        <v>0</v>
      </c>
      <c r="E153" s="75">
        <v>0</v>
      </c>
      <c r="F153" s="75">
        <v>0</v>
      </c>
      <c r="G153" s="75">
        <f t="shared" si="42"/>
        <v>0</v>
      </c>
    </row>
    <row r="154" spans="1:7" x14ac:dyDescent="0.25">
      <c r="A154" s="87" t="s">
        <v>380</v>
      </c>
      <c r="B154" s="75">
        <v>0</v>
      </c>
      <c r="C154" s="75">
        <v>0</v>
      </c>
      <c r="D154" s="75">
        <f t="shared" si="41"/>
        <v>0</v>
      </c>
      <c r="E154" s="75">
        <v>0</v>
      </c>
      <c r="F154" s="75">
        <v>0</v>
      </c>
      <c r="G154" s="75">
        <f t="shared" si="42"/>
        <v>0</v>
      </c>
    </row>
    <row r="155" spans="1:7" x14ac:dyDescent="0.25">
      <c r="A155" s="85" t="s">
        <v>381</v>
      </c>
      <c r="B155" s="75">
        <v>0</v>
      </c>
      <c r="C155" s="75">
        <v>0</v>
      </c>
      <c r="D155" s="75">
        <f t="shared" si="41"/>
        <v>0</v>
      </c>
      <c r="E155" s="75">
        <v>0</v>
      </c>
      <c r="F155" s="75">
        <v>0</v>
      </c>
      <c r="G155" s="75">
        <f t="shared" si="42"/>
        <v>0</v>
      </c>
    </row>
    <row r="156" spans="1:7" x14ac:dyDescent="0.25">
      <c r="A156" s="85" t="s">
        <v>382</v>
      </c>
      <c r="B156" s="75">
        <v>0</v>
      </c>
      <c r="C156" s="75">
        <v>0</v>
      </c>
      <c r="D156" s="75">
        <f t="shared" si="41"/>
        <v>0</v>
      </c>
      <c r="E156" s="75">
        <v>0</v>
      </c>
      <c r="F156" s="75">
        <v>0</v>
      </c>
      <c r="G156" s="75">
        <f t="shared" si="42"/>
        <v>0</v>
      </c>
    </row>
    <row r="157" spans="1:7" x14ac:dyDescent="0.25">
      <c r="A157" s="85" t="s">
        <v>383</v>
      </c>
      <c r="B157" s="75">
        <v>0</v>
      </c>
      <c r="C157" s="75">
        <v>0</v>
      </c>
      <c r="D157" s="75">
        <f t="shared" si="41"/>
        <v>0</v>
      </c>
      <c r="E157" s="75">
        <v>0</v>
      </c>
      <c r="F157" s="75">
        <v>0</v>
      </c>
      <c r="G157" s="75">
        <f t="shared" si="42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385</v>
      </c>
      <c r="B159" s="90">
        <f t="shared" ref="B159:G159" si="43">B9+B84</f>
        <v>1110168831.4100001</v>
      </c>
      <c r="C159" s="90">
        <f t="shared" si="43"/>
        <v>262800880.13</v>
      </c>
      <c r="D159" s="90">
        <f t="shared" si="43"/>
        <v>1372969711.54</v>
      </c>
      <c r="E159" s="90">
        <f t="shared" si="43"/>
        <v>1107815135.29</v>
      </c>
      <c r="F159" s="90">
        <f t="shared" si="43"/>
        <v>1089297920.0100002</v>
      </c>
      <c r="G159" s="90">
        <f t="shared" si="43"/>
        <v>265154576.25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31496062992125984" right="0.31496062992125984" top="0.35433070866141736" bottom="0.35433070866141736" header="0.31496062992125984" footer="0.31496062992125984"/>
  <pageSetup scale="70" orientation="landscape" r:id="rId1"/>
  <ignoredErrors>
    <ignoredError sqref="B9:G10 G20:G27 B18:F18 G30:G37 B28:F28 G39:G47 B38:F38 G50:G57 B48:F48 G60:G61 B58:F58 B64:C69 B62:F62 B71:F71 B103:C103 B93:C93 E93:F93 G12:G17 E70:G70 G11 G19 G29 G49 G59 B63:C63 E63:G63 E64:G69 B75:F75 B72:C72 E72:F72 B73:C74 E73:F74 B83:F85 B76:C76 E76:F76 B77:C82 E77:F82 B113:F113 B123:F123 B133:F133 B137:F150 B158:F159 E103:F103 B153:C157 E153:F157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59"/>
  <sheetViews>
    <sheetView showGridLines="0" zoomScale="75" zoomScaleNormal="75" workbookViewId="0">
      <selection activeCell="K6" sqref="K6"/>
    </sheetView>
  </sheetViews>
  <sheetFormatPr baseColWidth="10" defaultColWidth="11" defaultRowHeight="15" x14ac:dyDescent="0.25"/>
  <cols>
    <col min="1" max="1" width="66.42578125" customWidth="1"/>
    <col min="2" max="2" width="18.42578125" customWidth="1"/>
    <col min="3" max="3" width="16.5703125" customWidth="1"/>
    <col min="4" max="4" width="17.85546875" customWidth="1"/>
    <col min="5" max="5" width="18.85546875" customWidth="1"/>
    <col min="6" max="6" width="18.140625" customWidth="1"/>
    <col min="7" max="7" width="17.140625" customWidth="1"/>
  </cols>
  <sheetData>
    <row r="1" spans="1:7" ht="40.9" customHeight="1" x14ac:dyDescent="0.25">
      <c r="A1" s="391" t="s">
        <v>386</v>
      </c>
      <c r="B1" s="392"/>
      <c r="C1" s="392"/>
      <c r="D1" s="392"/>
      <c r="E1" s="392"/>
      <c r="F1" s="392"/>
      <c r="G1" s="393"/>
    </row>
    <row r="2" spans="1:7" ht="15" customHeight="1" x14ac:dyDescent="0.25">
      <c r="A2" s="110" t="str">
        <f>'Formato 1'!A2</f>
        <v>Municipio de Salamanca, Guanajuato.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302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387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Diciembre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386" t="s">
        <v>6</v>
      </c>
      <c r="B7" s="388" t="s">
        <v>304</v>
      </c>
      <c r="C7" s="388"/>
      <c r="D7" s="388"/>
      <c r="E7" s="388"/>
      <c r="F7" s="388"/>
      <c r="G7" s="390" t="s">
        <v>305</v>
      </c>
    </row>
    <row r="8" spans="1:7" ht="30" x14ac:dyDescent="0.25">
      <c r="A8" s="387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389"/>
    </row>
    <row r="9" spans="1:7" ht="15.75" customHeight="1" x14ac:dyDescent="0.25">
      <c r="A9" s="26" t="s">
        <v>388</v>
      </c>
      <c r="B9" s="30">
        <f>SUM(B10:B36)</f>
        <v>765445550.69000006</v>
      </c>
      <c r="C9" s="30">
        <f t="shared" ref="C9:G9" si="0">SUM(C10:C36)</f>
        <v>187289928.12</v>
      </c>
      <c r="D9" s="30">
        <f t="shared" si="0"/>
        <v>952735478.80999982</v>
      </c>
      <c r="E9" s="30">
        <f t="shared" si="0"/>
        <v>799991422.98000002</v>
      </c>
      <c r="F9" s="30">
        <f t="shared" si="0"/>
        <v>789976712.80999994</v>
      </c>
      <c r="G9" s="30">
        <f t="shared" si="0"/>
        <v>152744055.82999998</v>
      </c>
    </row>
    <row r="10" spans="1:7" x14ac:dyDescent="0.25">
      <c r="A10" s="278" t="s">
        <v>576</v>
      </c>
      <c r="B10" s="279">
        <v>14054369.33</v>
      </c>
      <c r="C10" s="279">
        <v>81896</v>
      </c>
      <c r="D10" s="75">
        <f>B10+C10</f>
        <v>14136265.33</v>
      </c>
      <c r="E10" s="281">
        <v>13695087</v>
      </c>
      <c r="F10" s="281">
        <v>13579787.369999999</v>
      </c>
      <c r="G10" s="75">
        <f>D10-E10</f>
        <v>441178.33000000007</v>
      </c>
    </row>
    <row r="11" spans="1:7" x14ac:dyDescent="0.25">
      <c r="A11" s="278" t="s">
        <v>577</v>
      </c>
      <c r="B11" s="279">
        <v>34115695.5</v>
      </c>
      <c r="C11" s="279">
        <v>17895477.850000001</v>
      </c>
      <c r="D11" s="75">
        <f t="shared" ref="D11:D36" si="1">B11+C11</f>
        <v>52011173.350000001</v>
      </c>
      <c r="E11" s="281">
        <v>50917879.659999996</v>
      </c>
      <c r="F11" s="281">
        <v>50575018.640000001</v>
      </c>
      <c r="G11" s="75">
        <f t="shared" ref="G11:G36" si="2">D11-E11</f>
        <v>1093293.6900000051</v>
      </c>
    </row>
    <row r="12" spans="1:7" s="276" customFormat="1" x14ac:dyDescent="0.25">
      <c r="A12" s="278" t="s">
        <v>578</v>
      </c>
      <c r="B12" s="279">
        <v>19893476.16</v>
      </c>
      <c r="C12" s="279">
        <v>-752604</v>
      </c>
      <c r="D12" s="75">
        <f t="shared" si="1"/>
        <v>19140872.16</v>
      </c>
      <c r="E12" s="281">
        <v>17776480.710000001</v>
      </c>
      <c r="F12" s="281">
        <v>17463436.629999999</v>
      </c>
      <c r="G12" s="75">
        <f t="shared" si="2"/>
        <v>1364391.4499999993</v>
      </c>
    </row>
    <row r="13" spans="1:7" s="276" customFormat="1" x14ac:dyDescent="0.25">
      <c r="A13" s="278" t="s">
        <v>579</v>
      </c>
      <c r="B13" s="279">
        <v>5879389.8200000003</v>
      </c>
      <c r="C13" s="279">
        <v>-118500</v>
      </c>
      <c r="D13" s="75">
        <f t="shared" si="1"/>
        <v>5760889.8200000003</v>
      </c>
      <c r="E13" s="281">
        <v>4447940.37</v>
      </c>
      <c r="F13" s="281">
        <v>4314500.3099999996</v>
      </c>
      <c r="G13" s="75">
        <f t="shared" si="2"/>
        <v>1312949.4500000002</v>
      </c>
    </row>
    <row r="14" spans="1:7" s="276" customFormat="1" x14ac:dyDescent="0.25">
      <c r="A14" s="278" t="s">
        <v>580</v>
      </c>
      <c r="B14" s="279">
        <v>8333077.5999999996</v>
      </c>
      <c r="C14" s="279">
        <v>3601500</v>
      </c>
      <c r="D14" s="75">
        <f t="shared" si="1"/>
        <v>11934577.6</v>
      </c>
      <c r="E14" s="281">
        <v>7883024.2699999996</v>
      </c>
      <c r="F14" s="281">
        <v>7674434.1799999997</v>
      </c>
      <c r="G14" s="75">
        <f t="shared" si="2"/>
        <v>4051553.33</v>
      </c>
    </row>
    <row r="15" spans="1:7" s="276" customFormat="1" x14ac:dyDescent="0.25">
      <c r="A15" s="278" t="s">
        <v>581</v>
      </c>
      <c r="B15" s="279">
        <v>966648.37</v>
      </c>
      <c r="C15" s="279">
        <v>22000</v>
      </c>
      <c r="D15" s="75">
        <f t="shared" si="1"/>
        <v>988648.37</v>
      </c>
      <c r="E15" s="281">
        <v>927385.88</v>
      </c>
      <c r="F15" s="281">
        <v>898851.28</v>
      </c>
      <c r="G15" s="75">
        <f t="shared" si="2"/>
        <v>61262.489999999991</v>
      </c>
    </row>
    <row r="16" spans="1:7" s="276" customFormat="1" x14ac:dyDescent="0.25">
      <c r="A16" s="278" t="s">
        <v>582</v>
      </c>
      <c r="B16" s="279">
        <v>91885777.549999997</v>
      </c>
      <c r="C16" s="279">
        <v>-11454158.550000001</v>
      </c>
      <c r="D16" s="75">
        <f t="shared" si="1"/>
        <v>80431619</v>
      </c>
      <c r="E16" s="281">
        <v>74128465.180000007</v>
      </c>
      <c r="F16" s="281">
        <v>73147872.950000003</v>
      </c>
      <c r="G16" s="75">
        <f t="shared" si="2"/>
        <v>6303153.8199999928</v>
      </c>
    </row>
    <row r="17" spans="1:7" s="276" customFormat="1" x14ac:dyDescent="0.25">
      <c r="A17" s="278" t="s">
        <v>583</v>
      </c>
      <c r="B17" s="279">
        <v>7747800.04</v>
      </c>
      <c r="C17" s="279">
        <v>-456000</v>
      </c>
      <c r="D17" s="75">
        <f t="shared" si="1"/>
        <v>7291800.04</v>
      </c>
      <c r="E17" s="281">
        <v>6682758.75</v>
      </c>
      <c r="F17" s="281">
        <v>6495525.3799999999</v>
      </c>
      <c r="G17" s="75">
        <f t="shared" si="2"/>
        <v>609041.29</v>
      </c>
    </row>
    <row r="18" spans="1:7" s="276" customFormat="1" x14ac:dyDescent="0.25">
      <c r="A18" s="278" t="s">
        <v>584</v>
      </c>
      <c r="B18" s="279">
        <v>23149760.940000001</v>
      </c>
      <c r="C18" s="279">
        <v>8907637.3100000005</v>
      </c>
      <c r="D18" s="75">
        <f t="shared" si="1"/>
        <v>32057398.25</v>
      </c>
      <c r="E18" s="281">
        <v>17641295.300000001</v>
      </c>
      <c r="F18" s="281">
        <v>17187184.620000001</v>
      </c>
      <c r="G18" s="75">
        <f t="shared" si="2"/>
        <v>14416102.949999999</v>
      </c>
    </row>
    <row r="19" spans="1:7" s="276" customFormat="1" x14ac:dyDescent="0.25">
      <c r="A19" s="278" t="s">
        <v>585</v>
      </c>
      <c r="B19" s="279">
        <v>15355248.939999999</v>
      </c>
      <c r="C19" s="279">
        <v>-2634037.5</v>
      </c>
      <c r="D19" s="75">
        <f t="shared" si="1"/>
        <v>12721211.439999999</v>
      </c>
      <c r="E19" s="281">
        <v>11784485.34</v>
      </c>
      <c r="F19" s="281">
        <v>11534063.99</v>
      </c>
      <c r="G19" s="75">
        <f t="shared" si="2"/>
        <v>936726.09999999963</v>
      </c>
    </row>
    <row r="20" spans="1:7" s="276" customFormat="1" x14ac:dyDescent="0.25">
      <c r="A20" s="278" t="s">
        <v>586</v>
      </c>
      <c r="B20" s="279">
        <v>58497871.93</v>
      </c>
      <c r="C20" s="279">
        <v>10698824</v>
      </c>
      <c r="D20" s="75">
        <f t="shared" si="1"/>
        <v>69196695.930000007</v>
      </c>
      <c r="E20" s="281">
        <v>61841666.390000001</v>
      </c>
      <c r="F20" s="281">
        <v>61246973.119999997</v>
      </c>
      <c r="G20" s="75">
        <f t="shared" si="2"/>
        <v>7355029.5400000066</v>
      </c>
    </row>
    <row r="21" spans="1:7" s="276" customFormat="1" x14ac:dyDescent="0.25">
      <c r="A21" s="278" t="s">
        <v>587</v>
      </c>
      <c r="B21" s="279">
        <v>12414222.800000001</v>
      </c>
      <c r="C21" s="279">
        <v>1608000</v>
      </c>
      <c r="D21" s="75">
        <f t="shared" si="1"/>
        <v>14022222.800000001</v>
      </c>
      <c r="E21" s="281">
        <v>12426469.710000001</v>
      </c>
      <c r="F21" s="281">
        <v>12313645.67</v>
      </c>
      <c r="G21" s="75">
        <f t="shared" si="2"/>
        <v>1595753.0899999999</v>
      </c>
    </row>
    <row r="22" spans="1:7" s="276" customFormat="1" x14ac:dyDescent="0.25">
      <c r="A22" s="278" t="s">
        <v>588</v>
      </c>
      <c r="B22" s="279">
        <v>129406567.7</v>
      </c>
      <c r="C22" s="279">
        <v>14916747.24</v>
      </c>
      <c r="D22" s="75">
        <f t="shared" si="1"/>
        <v>144323314.94</v>
      </c>
      <c r="E22" s="281">
        <v>120276806.65000001</v>
      </c>
      <c r="F22" s="281">
        <v>119858934.70999999</v>
      </c>
      <c r="G22" s="75">
        <f t="shared" si="2"/>
        <v>24046508.289999992</v>
      </c>
    </row>
    <row r="23" spans="1:7" s="276" customFormat="1" x14ac:dyDescent="0.25">
      <c r="A23" s="278" t="s">
        <v>589</v>
      </c>
      <c r="B23" s="279">
        <v>55295642.909999996</v>
      </c>
      <c r="C23" s="279">
        <v>91987755.159999996</v>
      </c>
      <c r="D23" s="75">
        <f t="shared" si="1"/>
        <v>147283398.06999999</v>
      </c>
      <c r="E23" s="281">
        <v>89340144.049999997</v>
      </c>
      <c r="F23" s="281">
        <v>88819102.769999996</v>
      </c>
      <c r="G23" s="75">
        <f t="shared" si="2"/>
        <v>57943254.019999996</v>
      </c>
    </row>
    <row r="24" spans="1:7" s="276" customFormat="1" x14ac:dyDescent="0.25">
      <c r="A24" s="278" t="s">
        <v>590</v>
      </c>
      <c r="B24" s="279">
        <v>10871741.689999999</v>
      </c>
      <c r="C24" s="279">
        <v>10940192.74</v>
      </c>
      <c r="D24" s="75">
        <f t="shared" si="1"/>
        <v>21811934.43</v>
      </c>
      <c r="E24" s="281">
        <v>20573340.23</v>
      </c>
      <c r="F24" s="281">
        <v>20271040.760000002</v>
      </c>
      <c r="G24" s="75">
        <f t="shared" si="2"/>
        <v>1238594.1999999993</v>
      </c>
    </row>
    <row r="25" spans="1:7" s="276" customFormat="1" x14ac:dyDescent="0.25">
      <c r="A25" s="278" t="s">
        <v>591</v>
      </c>
      <c r="B25" s="279">
        <v>62241098.759999998</v>
      </c>
      <c r="C25" s="279">
        <v>20146498.079999998</v>
      </c>
      <c r="D25" s="75">
        <f t="shared" si="1"/>
        <v>82387596.840000004</v>
      </c>
      <c r="E25" s="281">
        <v>79189247.969999999</v>
      </c>
      <c r="F25" s="281">
        <v>76218254.200000003</v>
      </c>
      <c r="G25" s="75">
        <f t="shared" si="2"/>
        <v>3198348.8700000048</v>
      </c>
    </row>
    <row r="26" spans="1:7" s="276" customFormat="1" x14ac:dyDescent="0.25">
      <c r="A26" s="278" t="s">
        <v>592</v>
      </c>
      <c r="B26" s="279">
        <v>11526152.32</v>
      </c>
      <c r="C26" s="279">
        <v>2941880</v>
      </c>
      <c r="D26" s="75">
        <f t="shared" si="1"/>
        <v>14468032.32</v>
      </c>
      <c r="E26" s="281">
        <v>13226073.949999999</v>
      </c>
      <c r="F26" s="281">
        <v>13067082.529999999</v>
      </c>
      <c r="G26" s="75">
        <f t="shared" si="2"/>
        <v>1241958.370000001</v>
      </c>
    </row>
    <row r="27" spans="1:7" s="276" customFormat="1" x14ac:dyDescent="0.25">
      <c r="A27" s="278" t="s">
        <v>593</v>
      </c>
      <c r="B27" s="279">
        <v>29118097.59</v>
      </c>
      <c r="C27" s="279">
        <v>11335095.050000001</v>
      </c>
      <c r="D27" s="75">
        <f t="shared" si="1"/>
        <v>40453192.640000001</v>
      </c>
      <c r="E27" s="281">
        <v>30128741.02</v>
      </c>
      <c r="F27" s="281">
        <v>29938572.690000001</v>
      </c>
      <c r="G27" s="75">
        <f t="shared" si="2"/>
        <v>10324451.620000001</v>
      </c>
    </row>
    <row r="28" spans="1:7" x14ac:dyDescent="0.25">
      <c r="A28" s="278" t="s">
        <v>594</v>
      </c>
      <c r="B28" s="279">
        <v>15352314.199999999</v>
      </c>
      <c r="C28" s="279">
        <v>147674.79999999999</v>
      </c>
      <c r="D28" s="75">
        <f t="shared" si="1"/>
        <v>15499989</v>
      </c>
      <c r="E28" s="281">
        <v>12367064.16</v>
      </c>
      <c r="F28" s="281">
        <v>12184793.359999999</v>
      </c>
      <c r="G28" s="75">
        <f t="shared" si="2"/>
        <v>3132924.84</v>
      </c>
    </row>
    <row r="29" spans="1:7" x14ac:dyDescent="0.25">
      <c r="A29" s="278" t="s">
        <v>595</v>
      </c>
      <c r="B29" s="279">
        <v>41762898.850000001</v>
      </c>
      <c r="C29" s="279">
        <v>2956055.01</v>
      </c>
      <c r="D29" s="75">
        <f t="shared" si="1"/>
        <v>44718953.859999999</v>
      </c>
      <c r="E29" s="281">
        <v>36563620.530000001</v>
      </c>
      <c r="F29" s="281">
        <v>35574506.549999997</v>
      </c>
      <c r="G29" s="75">
        <f t="shared" si="2"/>
        <v>8155333.3299999982</v>
      </c>
    </row>
    <row r="30" spans="1:7" x14ac:dyDescent="0.25">
      <c r="A30" s="278" t="s">
        <v>596</v>
      </c>
      <c r="B30" s="279">
        <v>20449879.52</v>
      </c>
      <c r="C30" s="279">
        <v>-842555</v>
      </c>
      <c r="D30" s="75">
        <f t="shared" si="1"/>
        <v>19607324.52</v>
      </c>
      <c r="E30" s="281">
        <v>16938051.079999998</v>
      </c>
      <c r="F30" s="281">
        <v>16452716</v>
      </c>
      <c r="G30" s="75">
        <f t="shared" si="2"/>
        <v>2669273.4400000013</v>
      </c>
    </row>
    <row r="31" spans="1:7" s="276" customFormat="1" x14ac:dyDescent="0.25">
      <c r="A31" s="278" t="s">
        <v>597</v>
      </c>
      <c r="B31" s="279">
        <v>2640874.4300000002</v>
      </c>
      <c r="C31" s="279">
        <v>10000</v>
      </c>
      <c r="D31" s="75">
        <f t="shared" si="1"/>
        <v>2650874.4300000002</v>
      </c>
      <c r="E31" s="281">
        <v>2367901.11</v>
      </c>
      <c r="F31" s="281">
        <v>2292921.4300000002</v>
      </c>
      <c r="G31" s="75">
        <f t="shared" si="2"/>
        <v>282973.3200000003</v>
      </c>
    </row>
    <row r="32" spans="1:7" s="276" customFormat="1" x14ac:dyDescent="0.25">
      <c r="A32" s="278" t="s">
        <v>598</v>
      </c>
      <c r="B32" s="279">
        <v>75609671.730000004</v>
      </c>
      <c r="C32" s="279">
        <v>4075604.93</v>
      </c>
      <c r="D32" s="75">
        <f t="shared" si="1"/>
        <v>79685276.660000011</v>
      </c>
      <c r="E32" s="281">
        <v>79685276.659999996</v>
      </c>
      <c r="F32" s="281">
        <v>79685276.659999996</v>
      </c>
      <c r="G32" s="75">
        <f t="shared" si="2"/>
        <v>0</v>
      </c>
    </row>
    <row r="33" spans="1:7" s="276" customFormat="1" x14ac:dyDescent="0.25">
      <c r="A33" s="278" t="s">
        <v>599</v>
      </c>
      <c r="B33" s="279">
        <v>6535072.0099999998</v>
      </c>
      <c r="C33" s="279">
        <v>0</v>
      </c>
      <c r="D33" s="75">
        <f t="shared" si="1"/>
        <v>6535072.0099999998</v>
      </c>
      <c r="E33" s="281">
        <v>5565072.0099999998</v>
      </c>
      <c r="F33" s="281">
        <v>5565072.0099999998</v>
      </c>
      <c r="G33" s="75">
        <f t="shared" si="2"/>
        <v>970000</v>
      </c>
    </row>
    <row r="34" spans="1:7" x14ac:dyDescent="0.25">
      <c r="A34" s="278" t="s">
        <v>600</v>
      </c>
      <c r="B34" s="279">
        <v>7498400</v>
      </c>
      <c r="C34" s="279">
        <v>0</v>
      </c>
      <c r="D34" s="75">
        <f t="shared" si="1"/>
        <v>7498400</v>
      </c>
      <c r="E34" s="281">
        <v>7498400</v>
      </c>
      <c r="F34" s="281">
        <v>7498400</v>
      </c>
      <c r="G34" s="75">
        <f t="shared" si="2"/>
        <v>0</v>
      </c>
    </row>
    <row r="35" spans="1:7" x14ac:dyDescent="0.25">
      <c r="A35" s="278" t="s">
        <v>601</v>
      </c>
      <c r="B35" s="279">
        <v>4843800</v>
      </c>
      <c r="C35" s="279">
        <v>0</v>
      </c>
      <c r="D35" s="75">
        <f t="shared" si="1"/>
        <v>4843800</v>
      </c>
      <c r="E35" s="281">
        <v>4843800</v>
      </c>
      <c r="F35" s="281">
        <v>4843800</v>
      </c>
      <c r="G35" s="75">
        <f t="shared" si="2"/>
        <v>0</v>
      </c>
    </row>
    <row r="36" spans="1:7" x14ac:dyDescent="0.25">
      <c r="A36" s="278" t="s">
        <v>602</v>
      </c>
      <c r="B36" s="279">
        <v>0</v>
      </c>
      <c r="C36" s="279">
        <v>1274945</v>
      </c>
      <c r="D36" s="75">
        <f t="shared" si="1"/>
        <v>1274945</v>
      </c>
      <c r="E36" s="281">
        <v>1274945</v>
      </c>
      <c r="F36" s="281">
        <v>1274945</v>
      </c>
      <c r="G36" s="75">
        <f t="shared" si="2"/>
        <v>0</v>
      </c>
    </row>
    <row r="37" spans="1:7" x14ac:dyDescent="0.25">
      <c r="A37" s="31" t="s">
        <v>153</v>
      </c>
      <c r="B37" s="49"/>
      <c r="C37" s="49"/>
      <c r="D37" s="49"/>
      <c r="E37" s="49"/>
      <c r="F37" s="49"/>
      <c r="G37" s="49"/>
    </row>
    <row r="38" spans="1:7" x14ac:dyDescent="0.25">
      <c r="A38" s="3" t="s">
        <v>389</v>
      </c>
      <c r="B38" s="4">
        <f t="shared" ref="B38:C38" si="3">SUM(B39:B56)</f>
        <v>344723280.72000003</v>
      </c>
      <c r="C38" s="4">
        <f t="shared" si="3"/>
        <v>75510952.00999999</v>
      </c>
      <c r="D38" s="4">
        <f>SUM(D39:D56)</f>
        <v>420234232.72999996</v>
      </c>
      <c r="E38" s="4">
        <f>SUM(E39:E56)</f>
        <v>307823712.30999994</v>
      </c>
      <c r="F38" s="4">
        <f>SUM(F39:F56)</f>
        <v>299321207.19999993</v>
      </c>
      <c r="G38" s="4">
        <f>SUM(G39:G56)</f>
        <v>112410520.42000002</v>
      </c>
    </row>
    <row r="39" spans="1:7" s="280" customFormat="1" x14ac:dyDescent="0.25">
      <c r="A39" s="282" t="s">
        <v>576</v>
      </c>
      <c r="B39" s="283">
        <v>2222158.39</v>
      </c>
      <c r="C39" s="283">
        <v>1847820.29</v>
      </c>
      <c r="D39" s="284">
        <f>B39+C39</f>
        <v>4069978.68</v>
      </c>
      <c r="E39" s="285">
        <v>4069505.68</v>
      </c>
      <c r="F39" s="285">
        <v>4069505.68</v>
      </c>
      <c r="G39" s="286">
        <f>D39-E39</f>
        <v>473</v>
      </c>
    </row>
    <row r="40" spans="1:7" s="280" customFormat="1" x14ac:dyDescent="0.25">
      <c r="A40" s="282" t="s">
        <v>577</v>
      </c>
      <c r="B40" s="283">
        <v>107120</v>
      </c>
      <c r="C40" s="283">
        <v>-16810.439999999999</v>
      </c>
      <c r="D40" s="284">
        <f t="shared" ref="D40:D56" si="4">B40+C40</f>
        <v>90309.56</v>
      </c>
      <c r="E40" s="285">
        <v>90309.56</v>
      </c>
      <c r="F40" s="285">
        <v>90309.56</v>
      </c>
      <c r="G40" s="286">
        <f t="shared" ref="G40:G56" si="5">D40-E40</f>
        <v>0</v>
      </c>
    </row>
    <row r="41" spans="1:7" s="280" customFormat="1" x14ac:dyDescent="0.25">
      <c r="A41" s="282" t="s">
        <v>579</v>
      </c>
      <c r="B41" s="283">
        <v>41600</v>
      </c>
      <c r="C41" s="283">
        <v>-20563.400000000001</v>
      </c>
      <c r="D41" s="284">
        <f t="shared" si="4"/>
        <v>21036.6</v>
      </c>
      <c r="E41" s="285">
        <v>21036.6</v>
      </c>
      <c r="F41" s="285">
        <v>21036.6</v>
      </c>
      <c r="G41" s="286">
        <f t="shared" si="5"/>
        <v>0</v>
      </c>
    </row>
    <row r="42" spans="1:7" s="280" customFormat="1" x14ac:dyDescent="0.25">
      <c r="A42" s="282" t="s">
        <v>580</v>
      </c>
      <c r="B42" s="283">
        <v>115000</v>
      </c>
      <c r="C42" s="283">
        <v>-115000</v>
      </c>
      <c r="D42" s="284">
        <f t="shared" si="4"/>
        <v>0</v>
      </c>
      <c r="E42" s="285">
        <v>0</v>
      </c>
      <c r="F42" s="285">
        <v>0</v>
      </c>
      <c r="G42" s="286">
        <f t="shared" si="5"/>
        <v>0</v>
      </c>
    </row>
    <row r="43" spans="1:7" s="280" customFormat="1" x14ac:dyDescent="0.25">
      <c r="A43" s="282" t="s">
        <v>581</v>
      </c>
      <c r="B43" s="283">
        <v>73000</v>
      </c>
      <c r="C43" s="283">
        <v>-31321.200000000001</v>
      </c>
      <c r="D43" s="284">
        <f t="shared" si="4"/>
        <v>41678.800000000003</v>
      </c>
      <c r="E43" s="285">
        <v>41678.800000000003</v>
      </c>
      <c r="F43" s="285">
        <v>41678.800000000003</v>
      </c>
      <c r="G43" s="286">
        <f t="shared" si="5"/>
        <v>0</v>
      </c>
    </row>
    <row r="44" spans="1:7" s="280" customFormat="1" x14ac:dyDescent="0.25">
      <c r="A44" s="282" t="s">
        <v>582</v>
      </c>
      <c r="B44" s="283">
        <v>16200000</v>
      </c>
      <c r="C44" s="283">
        <v>-1770081.62</v>
      </c>
      <c r="D44" s="284">
        <f t="shared" si="4"/>
        <v>14429918.379999999</v>
      </c>
      <c r="E44" s="285">
        <v>14414606.380000001</v>
      </c>
      <c r="F44" s="285">
        <v>14414606.380000001</v>
      </c>
      <c r="G44" s="286">
        <f t="shared" si="5"/>
        <v>15311.999999998137</v>
      </c>
    </row>
    <row r="45" spans="1:7" s="280" customFormat="1" x14ac:dyDescent="0.25">
      <c r="A45" s="282" t="s">
        <v>584</v>
      </c>
      <c r="B45" s="283">
        <v>131667433.12</v>
      </c>
      <c r="C45" s="283">
        <v>33320520.68</v>
      </c>
      <c r="D45" s="284">
        <f t="shared" si="4"/>
        <v>164987953.80000001</v>
      </c>
      <c r="E45" s="285">
        <v>141379850.21000001</v>
      </c>
      <c r="F45" s="285">
        <v>138184570.49000001</v>
      </c>
      <c r="G45" s="286">
        <f t="shared" si="5"/>
        <v>23608103.590000004</v>
      </c>
    </row>
    <row r="46" spans="1:7" s="280" customFormat="1" x14ac:dyDescent="0.25">
      <c r="A46" s="282" t="s">
        <v>585</v>
      </c>
      <c r="B46" s="283">
        <v>23566.400000000001</v>
      </c>
      <c r="C46" s="283">
        <v>1826912.32</v>
      </c>
      <c r="D46" s="284">
        <f t="shared" si="4"/>
        <v>1850478.72</v>
      </c>
      <c r="E46" s="285">
        <v>1798275.94</v>
      </c>
      <c r="F46" s="285">
        <v>1383402.92</v>
      </c>
      <c r="G46" s="286">
        <f t="shared" si="5"/>
        <v>52202.780000000028</v>
      </c>
    </row>
    <row r="47" spans="1:7" x14ac:dyDescent="0.25">
      <c r="A47" s="282" t="s">
        <v>586</v>
      </c>
      <c r="B47" s="283">
        <v>2053560</v>
      </c>
      <c r="C47" s="283">
        <v>-949592.93</v>
      </c>
      <c r="D47" s="284">
        <f t="shared" si="4"/>
        <v>1103967.0699999998</v>
      </c>
      <c r="E47" s="285">
        <v>907655.81</v>
      </c>
      <c r="F47" s="285">
        <v>907655.81</v>
      </c>
      <c r="G47" s="286">
        <f t="shared" si="5"/>
        <v>196311.25999999978</v>
      </c>
    </row>
    <row r="48" spans="1:7" x14ac:dyDescent="0.25">
      <c r="A48" s="282" t="s">
        <v>587</v>
      </c>
      <c r="B48" s="283">
        <v>98293.42</v>
      </c>
      <c r="C48" s="283">
        <v>-72471.820000000007</v>
      </c>
      <c r="D48" s="284">
        <f t="shared" si="4"/>
        <v>25821.599999999991</v>
      </c>
      <c r="E48" s="285">
        <v>25821.599999999999</v>
      </c>
      <c r="F48" s="285">
        <v>25821.599999999999</v>
      </c>
      <c r="G48" s="286">
        <f t="shared" si="5"/>
        <v>0</v>
      </c>
    </row>
    <row r="49" spans="1:7" x14ac:dyDescent="0.25">
      <c r="A49" s="282" t="s">
        <v>588</v>
      </c>
      <c r="B49" s="283">
        <v>10705889.300000001</v>
      </c>
      <c r="C49" s="283">
        <v>34740631.789999999</v>
      </c>
      <c r="D49" s="284">
        <f t="shared" si="4"/>
        <v>45446521.090000004</v>
      </c>
      <c r="E49" s="285">
        <v>44900974.049999997</v>
      </c>
      <c r="F49" s="285">
        <v>41316874.049999997</v>
      </c>
      <c r="G49" s="286">
        <f t="shared" si="5"/>
        <v>545547.04000000656</v>
      </c>
    </row>
    <row r="50" spans="1:7" x14ac:dyDescent="0.25">
      <c r="A50" s="282" t="s">
        <v>589</v>
      </c>
      <c r="B50" s="283">
        <v>135102292.72</v>
      </c>
      <c r="C50" s="283">
        <v>19997432.969999999</v>
      </c>
      <c r="D50" s="284">
        <f t="shared" si="4"/>
        <v>155099725.69</v>
      </c>
      <c r="E50" s="285">
        <v>68305361.590000004</v>
      </c>
      <c r="F50" s="285">
        <v>68305361.590000004</v>
      </c>
      <c r="G50" s="286">
        <f t="shared" si="5"/>
        <v>86794364.099999994</v>
      </c>
    </row>
    <row r="51" spans="1:7" x14ac:dyDescent="0.25">
      <c r="A51" s="282" t="s">
        <v>590</v>
      </c>
      <c r="B51" s="283">
        <v>1285.44</v>
      </c>
      <c r="C51" s="283">
        <v>857114.56</v>
      </c>
      <c r="D51" s="284">
        <f t="shared" si="4"/>
        <v>858400</v>
      </c>
      <c r="E51" s="285">
        <v>0</v>
      </c>
      <c r="F51" s="285">
        <v>0</v>
      </c>
      <c r="G51" s="286">
        <f t="shared" si="5"/>
        <v>858400</v>
      </c>
    </row>
    <row r="52" spans="1:7" x14ac:dyDescent="0.25">
      <c r="A52" s="282" t="s">
        <v>591</v>
      </c>
      <c r="B52" s="283">
        <v>27411861.27</v>
      </c>
      <c r="C52" s="283">
        <v>-8651123.3399999999</v>
      </c>
      <c r="D52" s="284">
        <f t="shared" si="4"/>
        <v>18760737.93</v>
      </c>
      <c r="E52" s="285">
        <v>18742280.899999999</v>
      </c>
      <c r="F52" s="285">
        <v>17434028.530000001</v>
      </c>
      <c r="G52" s="286">
        <f t="shared" si="5"/>
        <v>18457.030000001192</v>
      </c>
    </row>
    <row r="53" spans="1:7" s="280" customFormat="1" x14ac:dyDescent="0.25">
      <c r="A53" s="282" t="s">
        <v>592</v>
      </c>
      <c r="B53" s="283">
        <v>2861821.31</v>
      </c>
      <c r="C53" s="283">
        <v>-84446.41</v>
      </c>
      <c r="D53" s="284">
        <f t="shared" si="4"/>
        <v>2777374.9</v>
      </c>
      <c r="E53" s="285">
        <v>2777374.87</v>
      </c>
      <c r="F53" s="285">
        <v>2777374.87</v>
      </c>
      <c r="G53" s="286">
        <f t="shared" si="5"/>
        <v>2.9999999795109034E-2</v>
      </c>
    </row>
    <row r="54" spans="1:7" s="280" customFormat="1" x14ac:dyDescent="0.25">
      <c r="A54" s="282" t="s">
        <v>594</v>
      </c>
      <c r="B54" s="283">
        <v>406000</v>
      </c>
      <c r="C54" s="283">
        <v>-119389.6</v>
      </c>
      <c r="D54" s="284">
        <f t="shared" si="4"/>
        <v>286610.40000000002</v>
      </c>
      <c r="E54" s="285">
        <v>286610.40000000002</v>
      </c>
      <c r="F54" s="285">
        <v>286610.40000000002</v>
      </c>
      <c r="G54" s="286">
        <f t="shared" si="5"/>
        <v>0</v>
      </c>
    </row>
    <row r="55" spans="1:7" x14ac:dyDescent="0.25">
      <c r="A55" s="282" t="s">
        <v>595</v>
      </c>
      <c r="B55" s="283">
        <v>4077973.35</v>
      </c>
      <c r="C55" s="283">
        <v>5173782.8</v>
      </c>
      <c r="D55" s="284">
        <f t="shared" si="4"/>
        <v>9251756.1500000004</v>
      </c>
      <c r="E55" s="285">
        <v>9001756.1400000006</v>
      </c>
      <c r="F55" s="285">
        <v>9001756.1400000006</v>
      </c>
      <c r="G55" s="286">
        <f t="shared" si="5"/>
        <v>250000.00999999978</v>
      </c>
    </row>
    <row r="56" spans="1:7" x14ac:dyDescent="0.25">
      <c r="A56" s="282" t="s">
        <v>596</v>
      </c>
      <c r="B56" s="283">
        <v>11554426</v>
      </c>
      <c r="C56" s="283">
        <v>-10422462.640000001</v>
      </c>
      <c r="D56" s="284">
        <f t="shared" si="4"/>
        <v>1131963.3599999994</v>
      </c>
      <c r="E56" s="285">
        <v>1060613.78</v>
      </c>
      <c r="F56" s="285">
        <v>1060613.78</v>
      </c>
      <c r="G56" s="286">
        <f t="shared" si="5"/>
        <v>71349.579999999376</v>
      </c>
    </row>
    <row r="57" spans="1:7" x14ac:dyDescent="0.25">
      <c r="A57" s="31" t="s">
        <v>153</v>
      </c>
      <c r="B57" s="49"/>
      <c r="C57" s="49"/>
      <c r="D57" s="49"/>
      <c r="E57" s="49"/>
      <c r="F57" s="49"/>
      <c r="G57" s="49"/>
    </row>
    <row r="58" spans="1:7" x14ac:dyDescent="0.25">
      <c r="A58" s="3" t="s">
        <v>385</v>
      </c>
      <c r="B58" s="4">
        <f>SUM(B38,B9)</f>
        <v>1110168831.4100001</v>
      </c>
      <c r="C58" s="4">
        <f t="shared" ref="C58:G58" si="6">SUM(C38,C9)</f>
        <v>262800880.13</v>
      </c>
      <c r="D58" s="4">
        <f t="shared" si="6"/>
        <v>1372969711.5399997</v>
      </c>
      <c r="E58" s="4">
        <f t="shared" si="6"/>
        <v>1107815135.29</v>
      </c>
      <c r="F58" s="4">
        <f t="shared" si="6"/>
        <v>1089297920.0099998</v>
      </c>
      <c r="G58" s="4">
        <f t="shared" si="6"/>
        <v>265154576.25</v>
      </c>
    </row>
    <row r="59" spans="1:7" x14ac:dyDescent="0.25">
      <c r="A59" s="55"/>
      <c r="B59" s="55"/>
      <c r="C59" s="55"/>
      <c r="D59" s="55"/>
      <c r="E59" s="55"/>
      <c r="F59" s="55"/>
      <c r="G59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57:G58 B9:G9 D37:D56 B37:C46 E37:F46 G37:G56">
      <formula1>-1.79769313486231E+100</formula1>
      <formula2>1.79769313486231E+100</formula2>
    </dataValidation>
  </dataValidations>
  <pageMargins left="0.31496062992125984" right="0.31496062992125984" top="0.35433070866141736" bottom="0.35433070866141736" header="0.31496062992125984" footer="0.31496062992125984"/>
  <pageSetup scale="75" orientation="landscape" r:id="rId1"/>
  <ignoredErrors>
    <ignoredError sqref="B57:G58 B9:G9 B37:G37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zoomScale="75" zoomScaleNormal="75" workbookViewId="0">
      <selection activeCell="A43" sqref="A43"/>
    </sheetView>
  </sheetViews>
  <sheetFormatPr baseColWidth="10" defaultColWidth="11" defaultRowHeight="15" x14ac:dyDescent="0.25"/>
  <cols>
    <col min="1" max="1" width="70" customWidth="1"/>
    <col min="2" max="2" width="17.85546875" customWidth="1"/>
    <col min="3" max="3" width="18.28515625" customWidth="1"/>
    <col min="4" max="5" width="19.28515625" customWidth="1"/>
    <col min="6" max="6" width="18.28515625" customWidth="1"/>
    <col min="7" max="7" width="17.140625" customWidth="1"/>
  </cols>
  <sheetData>
    <row r="1" spans="1:7" ht="40.9" customHeight="1" x14ac:dyDescent="0.25">
      <c r="A1" s="397" t="s">
        <v>390</v>
      </c>
      <c r="B1" s="398"/>
      <c r="C1" s="398"/>
      <c r="D1" s="398"/>
      <c r="E1" s="398"/>
      <c r="F1" s="398"/>
      <c r="G1" s="398"/>
    </row>
    <row r="2" spans="1:7" x14ac:dyDescent="0.25">
      <c r="A2" s="110" t="str">
        <f>'Formato 1'!A2</f>
        <v>Municipio de Salamanca, Guanajuato.</v>
      </c>
      <c r="B2" s="111"/>
      <c r="C2" s="111"/>
      <c r="D2" s="111"/>
      <c r="E2" s="111"/>
      <c r="F2" s="111"/>
      <c r="G2" s="112"/>
    </row>
    <row r="3" spans="1:7" x14ac:dyDescent="0.25">
      <c r="A3" s="113" t="s">
        <v>391</v>
      </c>
      <c r="B3" s="114"/>
      <c r="C3" s="114"/>
      <c r="D3" s="114"/>
      <c r="E3" s="114"/>
      <c r="F3" s="114"/>
      <c r="G3" s="115"/>
    </row>
    <row r="4" spans="1:7" x14ac:dyDescent="0.25">
      <c r="A4" s="113" t="s">
        <v>392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386" t="s">
        <v>6</v>
      </c>
      <c r="B7" s="394" t="s">
        <v>304</v>
      </c>
      <c r="C7" s="395"/>
      <c r="D7" s="395"/>
      <c r="E7" s="395"/>
      <c r="F7" s="396"/>
      <c r="G7" s="390" t="s">
        <v>393</v>
      </c>
    </row>
    <row r="8" spans="1:7" ht="30" x14ac:dyDescent="0.25">
      <c r="A8" s="387"/>
      <c r="B8" s="25" t="s">
        <v>306</v>
      </c>
      <c r="C8" s="7" t="s">
        <v>394</v>
      </c>
      <c r="D8" s="25" t="s">
        <v>308</v>
      </c>
      <c r="E8" s="25" t="s">
        <v>192</v>
      </c>
      <c r="F8" s="32" t="s">
        <v>209</v>
      </c>
      <c r="G8" s="389"/>
    </row>
    <row r="9" spans="1:7" ht="16.5" customHeight="1" x14ac:dyDescent="0.25">
      <c r="A9" s="26" t="s">
        <v>395</v>
      </c>
      <c r="B9" s="30">
        <f>SUM(B10,B19,B27,B37)</f>
        <v>765445550.69000006</v>
      </c>
      <c r="C9" s="30">
        <f t="shared" ref="C9:G9" si="0">SUM(C10,C19,C27,C37)</f>
        <v>187289928.12</v>
      </c>
      <c r="D9" s="30">
        <f t="shared" si="0"/>
        <v>952735478.80999994</v>
      </c>
      <c r="E9" s="30">
        <f t="shared" si="0"/>
        <v>799991422.9799999</v>
      </c>
      <c r="F9" s="30">
        <f t="shared" si="0"/>
        <v>789976712.80999994</v>
      </c>
      <c r="G9" s="30">
        <f t="shared" si="0"/>
        <v>152744055.82999998</v>
      </c>
    </row>
    <row r="10" spans="1:7" ht="15" customHeight="1" x14ac:dyDescent="0.25">
      <c r="A10" s="58" t="s">
        <v>396</v>
      </c>
      <c r="B10" s="47">
        <f>SUM(B11:B18)</f>
        <v>359344802.75999999</v>
      </c>
      <c r="C10" s="47">
        <f t="shared" ref="C10:G10" si="1">SUM(C11:C18)</f>
        <v>51085114.239999995</v>
      </c>
      <c r="D10" s="47">
        <f t="shared" si="1"/>
        <v>410429917</v>
      </c>
      <c r="E10" s="47">
        <f t="shared" si="1"/>
        <v>362099542.19999999</v>
      </c>
      <c r="F10" s="47">
        <f t="shared" si="1"/>
        <v>354330843.65999997</v>
      </c>
      <c r="G10" s="47">
        <f t="shared" si="1"/>
        <v>48330374.799999997</v>
      </c>
    </row>
    <row r="11" spans="1:7" x14ac:dyDescent="0.25">
      <c r="A11" s="77" t="s">
        <v>397</v>
      </c>
      <c r="B11" s="288">
        <v>14054369.33</v>
      </c>
      <c r="C11" s="288">
        <v>81896</v>
      </c>
      <c r="D11" s="47">
        <f>B11+C11</f>
        <v>14136265.33</v>
      </c>
      <c r="E11" s="303">
        <v>13695087</v>
      </c>
      <c r="F11" s="317">
        <v>13579787.369999999</v>
      </c>
      <c r="G11" s="47">
        <f>D11-E11</f>
        <v>441178.33000000007</v>
      </c>
    </row>
    <row r="12" spans="1:7" x14ac:dyDescent="0.25">
      <c r="A12" s="77" t="s">
        <v>398</v>
      </c>
      <c r="B12" s="288">
        <v>966648.37</v>
      </c>
      <c r="C12" s="288">
        <v>22000</v>
      </c>
      <c r="D12" s="47">
        <f t="shared" ref="D12:D18" si="2">B12+C12</f>
        <v>988648.37</v>
      </c>
      <c r="E12" s="303">
        <v>927385.88</v>
      </c>
      <c r="F12" s="317">
        <v>898851.28</v>
      </c>
      <c r="G12" s="47">
        <f t="shared" ref="G12:G18" si="3">D12-E12</f>
        <v>61262.489999999991</v>
      </c>
    </row>
    <row r="13" spans="1:7" x14ac:dyDescent="0.25">
      <c r="A13" s="77" t="s">
        <v>399</v>
      </c>
      <c r="B13" s="288">
        <v>82206851.219999999</v>
      </c>
      <c r="C13" s="288">
        <v>15844318.85</v>
      </c>
      <c r="D13" s="47">
        <f t="shared" si="2"/>
        <v>98051170.069999993</v>
      </c>
      <c r="E13" s="303">
        <v>92315170.200000003</v>
      </c>
      <c r="F13" s="317">
        <v>90986696.650000006</v>
      </c>
      <c r="G13" s="47">
        <f t="shared" si="3"/>
        <v>5735999.8699999899</v>
      </c>
    </row>
    <row r="14" spans="1:7" x14ac:dyDescent="0.25">
      <c r="A14" s="77" t="s">
        <v>400</v>
      </c>
      <c r="B14" s="287">
        <v>0</v>
      </c>
      <c r="C14" s="287">
        <v>0</v>
      </c>
      <c r="D14" s="47">
        <f t="shared" si="2"/>
        <v>0</v>
      </c>
      <c r="E14" s="302">
        <v>0</v>
      </c>
      <c r="F14" s="316">
        <v>0</v>
      </c>
      <c r="G14" s="47">
        <f t="shared" si="3"/>
        <v>0</v>
      </c>
    </row>
    <row r="15" spans="1:7" x14ac:dyDescent="0.25">
      <c r="A15" s="77" t="s">
        <v>401</v>
      </c>
      <c r="B15" s="288">
        <v>94526651.980000004</v>
      </c>
      <c r="C15" s="288">
        <v>-11444158.550000001</v>
      </c>
      <c r="D15" s="47">
        <f t="shared" si="2"/>
        <v>83082493.430000007</v>
      </c>
      <c r="E15" s="303">
        <v>76496366.290000007</v>
      </c>
      <c r="F15" s="317">
        <v>75440794.379999995</v>
      </c>
      <c r="G15" s="47">
        <f t="shared" si="3"/>
        <v>6586127.1400000006</v>
      </c>
    </row>
    <row r="16" spans="1:7" x14ac:dyDescent="0.25">
      <c r="A16" s="77" t="s">
        <v>402</v>
      </c>
      <c r="B16" s="287">
        <v>0</v>
      </c>
      <c r="C16" s="287">
        <v>0</v>
      </c>
      <c r="D16" s="47">
        <f t="shared" si="2"/>
        <v>0</v>
      </c>
      <c r="E16" s="302">
        <v>0</v>
      </c>
      <c r="F16" s="316">
        <v>0</v>
      </c>
      <c r="G16" s="47">
        <f t="shared" si="3"/>
        <v>0</v>
      </c>
    </row>
    <row r="17" spans="1:7" x14ac:dyDescent="0.25">
      <c r="A17" s="77" t="s">
        <v>403</v>
      </c>
      <c r="B17" s="288">
        <v>73245737.390000001</v>
      </c>
      <c r="C17" s="288">
        <v>15465192.32</v>
      </c>
      <c r="D17" s="47">
        <f t="shared" si="2"/>
        <v>88710929.710000008</v>
      </c>
      <c r="E17" s="303">
        <v>62087940.100000001</v>
      </c>
      <c r="F17" s="317">
        <v>60436125.350000001</v>
      </c>
      <c r="G17" s="47">
        <f t="shared" si="3"/>
        <v>26622989.610000007</v>
      </c>
    </row>
    <row r="18" spans="1:7" x14ac:dyDescent="0.25">
      <c r="A18" s="77" t="s">
        <v>404</v>
      </c>
      <c r="B18" s="288">
        <v>94344544.469999999</v>
      </c>
      <c r="C18" s="288">
        <v>31115865.620000001</v>
      </c>
      <c r="D18" s="47">
        <f t="shared" si="2"/>
        <v>125460410.09</v>
      </c>
      <c r="E18" s="303">
        <v>116577592.73</v>
      </c>
      <c r="F18" s="317">
        <v>112988588.63</v>
      </c>
      <c r="G18" s="47">
        <f t="shared" si="3"/>
        <v>8882817.3599999994</v>
      </c>
    </row>
    <row r="19" spans="1:7" x14ac:dyDescent="0.25">
      <c r="A19" s="58" t="s">
        <v>405</v>
      </c>
      <c r="B19" s="47">
        <f>SUM(B20:B26)</f>
        <v>255614305.34000003</v>
      </c>
      <c r="C19" s="47">
        <f t="shared" ref="C19:G19" si="4">SUM(C20:C26)</f>
        <v>118774702.40000001</v>
      </c>
      <c r="D19" s="47">
        <f t="shared" si="4"/>
        <v>374389007.74000001</v>
      </c>
      <c r="E19" s="47">
        <f t="shared" si="4"/>
        <v>283448762.80000001</v>
      </c>
      <c r="F19" s="47">
        <f t="shared" si="4"/>
        <v>281802332.26999998</v>
      </c>
      <c r="G19" s="47">
        <f t="shared" si="4"/>
        <v>90940244.939999998</v>
      </c>
    </row>
    <row r="20" spans="1:7" x14ac:dyDescent="0.25">
      <c r="A20" s="77" t="s">
        <v>406</v>
      </c>
      <c r="B20" s="290">
        <v>0</v>
      </c>
      <c r="C20" s="290">
        <v>88532.07</v>
      </c>
      <c r="D20" s="47">
        <f>B20+C20</f>
        <v>88532.07</v>
      </c>
      <c r="E20" s="305">
        <v>0</v>
      </c>
      <c r="F20" s="319">
        <v>0</v>
      </c>
      <c r="G20" s="47">
        <f>D20-E20</f>
        <v>88532.07</v>
      </c>
    </row>
    <row r="21" spans="1:7" x14ac:dyDescent="0.25">
      <c r="A21" s="77" t="s">
        <v>407</v>
      </c>
      <c r="B21" s="290">
        <v>184702210.61000001</v>
      </c>
      <c r="C21" s="290">
        <v>90946243.510000005</v>
      </c>
      <c r="D21" s="47">
        <f t="shared" ref="D21:D26" si="5">B21+C21</f>
        <v>275648454.12</v>
      </c>
      <c r="E21" s="305">
        <v>203463220.58000001</v>
      </c>
      <c r="F21" s="319">
        <v>202524307.36000001</v>
      </c>
      <c r="G21" s="47">
        <f t="shared" ref="G21:G26" si="6">D21-E21</f>
        <v>72185233.539999992</v>
      </c>
    </row>
    <row r="22" spans="1:7" x14ac:dyDescent="0.25">
      <c r="A22" s="77" t="s">
        <v>408</v>
      </c>
      <c r="B22" s="289">
        <v>0</v>
      </c>
      <c r="C22" s="289">
        <v>0</v>
      </c>
      <c r="D22" s="47">
        <f t="shared" si="5"/>
        <v>0</v>
      </c>
      <c r="E22" s="304">
        <v>0</v>
      </c>
      <c r="F22" s="318">
        <v>0</v>
      </c>
      <c r="G22" s="47">
        <f t="shared" si="6"/>
        <v>0</v>
      </c>
    </row>
    <row r="23" spans="1:7" x14ac:dyDescent="0.25">
      <c r="A23" s="77" t="s">
        <v>409</v>
      </c>
      <c r="B23" s="290">
        <v>12414222.800000001</v>
      </c>
      <c r="C23" s="290">
        <v>17477726.82</v>
      </c>
      <c r="D23" s="47">
        <f t="shared" si="5"/>
        <v>29891949.620000001</v>
      </c>
      <c r="E23" s="305">
        <v>18580199.829999998</v>
      </c>
      <c r="F23" s="319">
        <v>18467375.789999999</v>
      </c>
      <c r="G23" s="47">
        <f t="shared" si="6"/>
        <v>11311749.790000003</v>
      </c>
    </row>
    <row r="24" spans="1:7" x14ac:dyDescent="0.25">
      <c r="A24" s="77" t="s">
        <v>410</v>
      </c>
      <c r="B24" s="289">
        <v>0</v>
      </c>
      <c r="C24" s="289">
        <v>0</v>
      </c>
      <c r="D24" s="47">
        <f t="shared" si="5"/>
        <v>0</v>
      </c>
      <c r="E24" s="304">
        <v>0</v>
      </c>
      <c r="F24" s="318">
        <v>0</v>
      </c>
      <c r="G24" s="47">
        <f t="shared" si="6"/>
        <v>0</v>
      </c>
    </row>
    <row r="25" spans="1:7" x14ac:dyDescent="0.25">
      <c r="A25" s="77" t="s">
        <v>411</v>
      </c>
      <c r="B25" s="289">
        <v>0</v>
      </c>
      <c r="C25" s="289">
        <v>0</v>
      </c>
      <c r="D25" s="47">
        <f t="shared" si="5"/>
        <v>0</v>
      </c>
      <c r="E25" s="304">
        <v>0</v>
      </c>
      <c r="F25" s="318">
        <v>0</v>
      </c>
      <c r="G25" s="47">
        <f t="shared" si="6"/>
        <v>0</v>
      </c>
    </row>
    <row r="26" spans="1:7" x14ac:dyDescent="0.25">
      <c r="A26" s="77" t="s">
        <v>412</v>
      </c>
      <c r="B26" s="290">
        <v>58497871.93</v>
      </c>
      <c r="C26" s="290">
        <v>10262200</v>
      </c>
      <c r="D26" s="47">
        <f t="shared" si="5"/>
        <v>68760071.930000007</v>
      </c>
      <c r="E26" s="305">
        <v>61405342.390000001</v>
      </c>
      <c r="F26" s="319">
        <v>60810649.119999997</v>
      </c>
      <c r="G26" s="47">
        <f t="shared" si="6"/>
        <v>7354729.5400000066</v>
      </c>
    </row>
    <row r="27" spans="1:7" x14ac:dyDescent="0.25">
      <c r="A27" s="58" t="s">
        <v>413</v>
      </c>
      <c r="B27" s="47">
        <f>SUM(B28:B36)</f>
        <v>55999498.850000001</v>
      </c>
      <c r="C27" s="47">
        <f t="shared" ref="C27:G27" si="7">SUM(C28:C36)</f>
        <v>12079561.550000001</v>
      </c>
      <c r="D27" s="47">
        <f t="shared" si="7"/>
        <v>68079060.400000006</v>
      </c>
      <c r="E27" s="47">
        <f t="shared" si="7"/>
        <v>55575624.310000002</v>
      </c>
      <c r="F27" s="47">
        <f t="shared" si="7"/>
        <v>54976043.210000001</v>
      </c>
      <c r="G27" s="47">
        <f t="shared" si="7"/>
        <v>12503436.09</v>
      </c>
    </row>
    <row r="28" spans="1:7" x14ac:dyDescent="0.25">
      <c r="A28" s="80" t="s">
        <v>414</v>
      </c>
      <c r="B28" s="292">
        <v>44473346.530000001</v>
      </c>
      <c r="C28" s="292">
        <v>8701057.5500000007</v>
      </c>
      <c r="D28" s="47">
        <f>B28+C28</f>
        <v>53174404.079999998</v>
      </c>
      <c r="E28" s="307">
        <v>41913226.359999999</v>
      </c>
      <c r="F28" s="321">
        <v>41472636.68</v>
      </c>
      <c r="G28" s="47">
        <f>D28-E28</f>
        <v>11261177.719999999</v>
      </c>
    </row>
    <row r="29" spans="1:7" x14ac:dyDescent="0.25">
      <c r="A29" s="77" t="s">
        <v>415</v>
      </c>
      <c r="B29" s="291">
        <v>0</v>
      </c>
      <c r="C29" s="291">
        <v>0</v>
      </c>
      <c r="D29" s="47">
        <f t="shared" ref="D29:D36" si="8">B29+C29</f>
        <v>0</v>
      </c>
      <c r="E29" s="306">
        <v>0</v>
      </c>
      <c r="F29" s="320">
        <v>0</v>
      </c>
      <c r="G29" s="47">
        <f t="shared" ref="G29:G36" si="9">D29-E29</f>
        <v>0</v>
      </c>
    </row>
    <row r="30" spans="1:7" x14ac:dyDescent="0.25">
      <c r="A30" s="77" t="s">
        <v>416</v>
      </c>
      <c r="B30" s="291">
        <v>0</v>
      </c>
      <c r="C30" s="291">
        <v>0</v>
      </c>
      <c r="D30" s="47">
        <f t="shared" si="8"/>
        <v>0</v>
      </c>
      <c r="E30" s="306">
        <v>0</v>
      </c>
      <c r="F30" s="320">
        <v>0</v>
      </c>
      <c r="G30" s="47">
        <f t="shared" si="9"/>
        <v>0</v>
      </c>
    </row>
    <row r="31" spans="1:7" x14ac:dyDescent="0.25">
      <c r="A31" s="77" t="s">
        <v>417</v>
      </c>
      <c r="B31" s="291">
        <v>0</v>
      </c>
      <c r="C31" s="291">
        <v>0</v>
      </c>
      <c r="D31" s="47">
        <f t="shared" si="8"/>
        <v>0</v>
      </c>
      <c r="E31" s="306">
        <v>0</v>
      </c>
      <c r="F31" s="320">
        <v>0</v>
      </c>
      <c r="G31" s="47">
        <f t="shared" si="9"/>
        <v>0</v>
      </c>
    </row>
    <row r="32" spans="1:7" x14ac:dyDescent="0.25">
      <c r="A32" s="77" t="s">
        <v>418</v>
      </c>
      <c r="B32" s="291">
        <v>0</v>
      </c>
      <c r="C32" s="291">
        <v>0</v>
      </c>
      <c r="D32" s="47">
        <f t="shared" si="8"/>
        <v>0</v>
      </c>
      <c r="E32" s="306">
        <v>0</v>
      </c>
      <c r="F32" s="320">
        <v>0</v>
      </c>
      <c r="G32" s="47">
        <f t="shared" si="9"/>
        <v>0</v>
      </c>
    </row>
    <row r="33" spans="1:7" ht="14.45" customHeight="1" x14ac:dyDescent="0.25">
      <c r="A33" s="77" t="s">
        <v>419</v>
      </c>
      <c r="B33" s="291">
        <v>0</v>
      </c>
      <c r="C33" s="291">
        <v>0</v>
      </c>
      <c r="D33" s="47">
        <f t="shared" si="8"/>
        <v>0</v>
      </c>
      <c r="E33" s="306">
        <v>0</v>
      </c>
      <c r="F33" s="320">
        <v>0</v>
      </c>
      <c r="G33" s="47">
        <f t="shared" si="9"/>
        <v>0</v>
      </c>
    </row>
    <row r="34" spans="1:7" ht="14.45" customHeight="1" x14ac:dyDescent="0.25">
      <c r="A34" s="77" t="s">
        <v>420</v>
      </c>
      <c r="B34" s="292">
        <v>0</v>
      </c>
      <c r="C34" s="292">
        <v>436624</v>
      </c>
      <c r="D34" s="47">
        <f t="shared" si="8"/>
        <v>436624</v>
      </c>
      <c r="E34" s="307">
        <v>436324</v>
      </c>
      <c r="F34" s="321">
        <v>436324</v>
      </c>
      <c r="G34" s="47">
        <f t="shared" si="9"/>
        <v>300</v>
      </c>
    </row>
    <row r="35" spans="1:7" ht="14.45" customHeight="1" x14ac:dyDescent="0.25">
      <c r="A35" s="77" t="s">
        <v>421</v>
      </c>
      <c r="B35" s="292">
        <v>11526152.32</v>
      </c>
      <c r="C35" s="292">
        <v>2941880</v>
      </c>
      <c r="D35" s="47">
        <f t="shared" si="8"/>
        <v>14468032.32</v>
      </c>
      <c r="E35" s="307">
        <v>13226073.949999999</v>
      </c>
      <c r="F35" s="321">
        <v>13067082.529999999</v>
      </c>
      <c r="G35" s="47">
        <f t="shared" si="9"/>
        <v>1241958.370000001</v>
      </c>
    </row>
    <row r="36" spans="1:7" ht="14.45" customHeight="1" x14ac:dyDescent="0.25">
      <c r="A36" s="77" t="s">
        <v>422</v>
      </c>
      <c r="B36" s="291">
        <v>0</v>
      </c>
      <c r="C36" s="291">
        <v>0</v>
      </c>
      <c r="D36" s="47">
        <f t="shared" si="8"/>
        <v>0</v>
      </c>
      <c r="E36" s="306">
        <v>0</v>
      </c>
      <c r="F36" s="320">
        <v>0</v>
      </c>
      <c r="G36" s="47">
        <f t="shared" si="9"/>
        <v>0</v>
      </c>
    </row>
    <row r="37" spans="1:7" ht="14.45" customHeight="1" x14ac:dyDescent="0.25">
      <c r="A37" s="59" t="s">
        <v>423</v>
      </c>
      <c r="B37" s="47">
        <f>SUM(B38:B41)</f>
        <v>94486943.739999995</v>
      </c>
      <c r="C37" s="47">
        <f t="shared" ref="C37:G37" si="10">SUM(C38:C41)</f>
        <v>5350549.93</v>
      </c>
      <c r="D37" s="47">
        <f t="shared" si="10"/>
        <v>99837493.669999987</v>
      </c>
      <c r="E37" s="47">
        <f t="shared" si="10"/>
        <v>98867493.670000002</v>
      </c>
      <c r="F37" s="47">
        <f t="shared" si="10"/>
        <v>98867493.670000002</v>
      </c>
      <c r="G37" s="47">
        <f t="shared" si="10"/>
        <v>969999.9999999851</v>
      </c>
    </row>
    <row r="38" spans="1:7" x14ac:dyDescent="0.25">
      <c r="A38" s="80" t="s">
        <v>424</v>
      </c>
      <c r="B38" s="293">
        <v>0</v>
      </c>
      <c r="C38" s="293">
        <v>0</v>
      </c>
      <c r="D38" s="47">
        <f>B38+C38</f>
        <v>0</v>
      </c>
      <c r="E38" s="308">
        <v>0</v>
      </c>
      <c r="F38" s="322">
        <v>0</v>
      </c>
      <c r="G38" s="47">
        <f>D38-E38</f>
        <v>0</v>
      </c>
    </row>
    <row r="39" spans="1:7" ht="30" x14ac:dyDescent="0.25">
      <c r="A39" s="80" t="s">
        <v>425</v>
      </c>
      <c r="B39" s="294">
        <v>94486943.739999995</v>
      </c>
      <c r="C39" s="294">
        <v>5350549.93</v>
      </c>
      <c r="D39" s="47">
        <f t="shared" ref="D39:D41" si="11">B39+C39</f>
        <v>99837493.669999987</v>
      </c>
      <c r="E39" s="309">
        <v>98867493.670000002</v>
      </c>
      <c r="F39" s="323">
        <v>98867493.670000002</v>
      </c>
      <c r="G39" s="47">
        <f t="shared" ref="G39:G41" si="12">D39-E39</f>
        <v>969999.9999999851</v>
      </c>
    </row>
    <row r="40" spans="1:7" x14ac:dyDescent="0.25">
      <c r="A40" s="80" t="s">
        <v>426</v>
      </c>
      <c r="B40" s="293">
        <v>0</v>
      </c>
      <c r="C40" s="293">
        <v>0</v>
      </c>
      <c r="D40" s="47">
        <f t="shared" si="11"/>
        <v>0</v>
      </c>
      <c r="E40" s="308">
        <v>0</v>
      </c>
      <c r="F40" s="322">
        <v>0</v>
      </c>
      <c r="G40" s="47">
        <f t="shared" si="12"/>
        <v>0</v>
      </c>
    </row>
    <row r="41" spans="1:7" x14ac:dyDescent="0.25">
      <c r="A41" s="80" t="s">
        <v>427</v>
      </c>
      <c r="B41" s="293">
        <v>0</v>
      </c>
      <c r="C41" s="293">
        <v>0</v>
      </c>
      <c r="D41" s="47">
        <f t="shared" si="11"/>
        <v>0</v>
      </c>
      <c r="E41" s="308">
        <v>0</v>
      </c>
      <c r="F41" s="322">
        <v>0</v>
      </c>
      <c r="G41" s="47">
        <f t="shared" si="12"/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428</v>
      </c>
      <c r="B43" s="4">
        <f>SUM(B44,B53,B61,B71)</f>
        <v>344723280.71999997</v>
      </c>
      <c r="C43" s="4">
        <f t="shared" ref="C43:G43" si="13">SUM(C44,C53,C61,C71)</f>
        <v>75510952.00999999</v>
      </c>
      <c r="D43" s="4">
        <f t="shared" si="13"/>
        <v>420234232.73000002</v>
      </c>
      <c r="E43" s="4">
        <f t="shared" si="13"/>
        <v>307823712.31</v>
      </c>
      <c r="F43" s="4">
        <f t="shared" si="13"/>
        <v>299321207.19999999</v>
      </c>
      <c r="G43" s="4">
        <f t="shared" si="13"/>
        <v>112410520.42</v>
      </c>
    </row>
    <row r="44" spans="1:7" x14ac:dyDescent="0.25">
      <c r="A44" s="58" t="s">
        <v>396</v>
      </c>
      <c r="B44" s="47">
        <f>SUM(B45:B52)</f>
        <v>193877857.57000002</v>
      </c>
      <c r="C44" s="47">
        <f t="shared" ref="C44:G44" si="14">SUM(C45:C52)</f>
        <v>20052486.089999996</v>
      </c>
      <c r="D44" s="47">
        <f t="shared" si="14"/>
        <v>213930343.66</v>
      </c>
      <c r="E44" s="47">
        <f t="shared" si="14"/>
        <v>189108248.45000002</v>
      </c>
      <c r="F44" s="47">
        <f t="shared" si="14"/>
        <v>184604716.35999998</v>
      </c>
      <c r="G44" s="47">
        <f t="shared" si="14"/>
        <v>24822095.209999993</v>
      </c>
    </row>
    <row r="45" spans="1:7" x14ac:dyDescent="0.25">
      <c r="A45" s="80" t="s">
        <v>397</v>
      </c>
      <c r="B45" s="296">
        <v>2222158.39</v>
      </c>
      <c r="C45" s="296">
        <v>1847820.29</v>
      </c>
      <c r="D45" s="47">
        <f>B45+C45</f>
        <v>4069978.68</v>
      </c>
      <c r="E45" s="311">
        <v>4069505.68</v>
      </c>
      <c r="F45" s="325">
        <v>4069505.68</v>
      </c>
      <c r="G45" s="47">
        <f>D45-E45</f>
        <v>473</v>
      </c>
    </row>
    <row r="46" spans="1:7" x14ac:dyDescent="0.25">
      <c r="A46" s="80" t="s">
        <v>398</v>
      </c>
      <c r="B46" s="296">
        <v>73000</v>
      </c>
      <c r="C46" s="296">
        <v>-31321.200000000001</v>
      </c>
      <c r="D46" s="47">
        <f t="shared" ref="D46:D52" si="15">B46+C46</f>
        <v>41678.800000000003</v>
      </c>
      <c r="E46" s="311">
        <v>41678.800000000003</v>
      </c>
      <c r="F46" s="325">
        <v>41678.800000000003</v>
      </c>
      <c r="G46" s="47">
        <f t="shared" ref="G46:G52" si="16">D46-E46</f>
        <v>0</v>
      </c>
    </row>
    <row r="47" spans="1:7" x14ac:dyDescent="0.25">
      <c r="A47" s="80" t="s">
        <v>399</v>
      </c>
      <c r="B47" s="296">
        <v>11661546</v>
      </c>
      <c r="C47" s="296">
        <v>-10439273.08</v>
      </c>
      <c r="D47" s="47">
        <f t="shared" si="15"/>
        <v>1222272.92</v>
      </c>
      <c r="E47" s="311">
        <v>1150923.3400000001</v>
      </c>
      <c r="F47" s="325">
        <v>1150923.3400000001</v>
      </c>
      <c r="G47" s="47">
        <f t="shared" si="16"/>
        <v>71349.579999999842</v>
      </c>
    </row>
    <row r="48" spans="1:7" x14ac:dyDescent="0.25">
      <c r="A48" s="80" t="s">
        <v>400</v>
      </c>
      <c r="B48" s="295">
        <v>0</v>
      </c>
      <c r="C48" s="295">
        <v>0</v>
      </c>
      <c r="D48" s="47">
        <f t="shared" si="15"/>
        <v>0</v>
      </c>
      <c r="E48" s="310">
        <v>0</v>
      </c>
      <c r="F48" s="324">
        <v>0</v>
      </c>
      <c r="G48" s="47">
        <f t="shared" si="16"/>
        <v>0</v>
      </c>
    </row>
    <row r="49" spans="1:7" x14ac:dyDescent="0.25">
      <c r="A49" s="80" t="s">
        <v>401</v>
      </c>
      <c r="B49" s="296">
        <v>16200000</v>
      </c>
      <c r="C49" s="296">
        <v>-1770081.62</v>
      </c>
      <c r="D49" s="47">
        <f t="shared" si="15"/>
        <v>14429918.379999999</v>
      </c>
      <c r="E49" s="311">
        <v>14414606.380000001</v>
      </c>
      <c r="F49" s="325">
        <v>14414606.380000001</v>
      </c>
      <c r="G49" s="47">
        <f t="shared" si="16"/>
        <v>15311.999999998137</v>
      </c>
    </row>
    <row r="50" spans="1:7" x14ac:dyDescent="0.25">
      <c r="A50" s="80" t="s">
        <v>402</v>
      </c>
      <c r="B50" s="295">
        <v>0</v>
      </c>
      <c r="C50" s="295">
        <v>0</v>
      </c>
      <c r="D50" s="47">
        <f t="shared" si="15"/>
        <v>0</v>
      </c>
      <c r="E50" s="310">
        <v>0</v>
      </c>
      <c r="F50" s="324">
        <v>0</v>
      </c>
      <c r="G50" s="47">
        <f t="shared" si="16"/>
        <v>0</v>
      </c>
    </row>
    <row r="51" spans="1:7" x14ac:dyDescent="0.25">
      <c r="A51" s="80" t="s">
        <v>403</v>
      </c>
      <c r="B51" s="296">
        <v>135860406.47</v>
      </c>
      <c r="C51" s="296">
        <v>38379303.479999997</v>
      </c>
      <c r="D51" s="47">
        <f t="shared" si="15"/>
        <v>174239709.94999999</v>
      </c>
      <c r="E51" s="311">
        <v>150381606.34999999</v>
      </c>
      <c r="F51" s="325">
        <v>147186326.63</v>
      </c>
      <c r="G51" s="47">
        <f t="shared" si="16"/>
        <v>23858103.599999994</v>
      </c>
    </row>
    <row r="52" spans="1:7" x14ac:dyDescent="0.25">
      <c r="A52" s="80" t="s">
        <v>404</v>
      </c>
      <c r="B52" s="296">
        <v>27860746.710000001</v>
      </c>
      <c r="C52" s="296">
        <v>-7933961.7800000003</v>
      </c>
      <c r="D52" s="47">
        <f t="shared" si="15"/>
        <v>19926784.93</v>
      </c>
      <c r="E52" s="311">
        <v>19049927.899999999</v>
      </c>
      <c r="F52" s="325">
        <v>17741675.530000001</v>
      </c>
      <c r="G52" s="47">
        <f t="shared" si="16"/>
        <v>876857.03000000119</v>
      </c>
    </row>
    <row r="53" spans="1:7" x14ac:dyDescent="0.25">
      <c r="A53" s="58" t="s">
        <v>405</v>
      </c>
      <c r="B53" s="47">
        <f>SUM(B54:B60)</f>
        <v>147960035.44</v>
      </c>
      <c r="C53" s="47">
        <f t="shared" ref="C53:G53" si="17">SUM(C54:C60)</f>
        <v>53118020.009999998</v>
      </c>
      <c r="D53" s="47">
        <f t="shared" si="17"/>
        <v>201078055.44999999</v>
      </c>
      <c r="E53" s="47">
        <f t="shared" si="17"/>
        <v>113546473.05</v>
      </c>
      <c r="F53" s="47">
        <f t="shared" si="17"/>
        <v>109962373.05</v>
      </c>
      <c r="G53" s="47">
        <f t="shared" si="17"/>
        <v>87531582.400000006</v>
      </c>
    </row>
    <row r="54" spans="1:7" x14ac:dyDescent="0.25">
      <c r="A54" s="80" t="s">
        <v>406</v>
      </c>
      <c r="B54" s="298">
        <v>0</v>
      </c>
      <c r="C54" s="298">
        <v>35135056.299999997</v>
      </c>
      <c r="D54" s="301">
        <f>B54+C54</f>
        <v>35135056.299999997</v>
      </c>
      <c r="E54" s="313">
        <v>22171429.079999998</v>
      </c>
      <c r="F54" s="327">
        <v>22171429.079999998</v>
      </c>
      <c r="G54" s="47">
        <f>D54-E54</f>
        <v>12963627.219999999</v>
      </c>
    </row>
    <row r="55" spans="1:7" x14ac:dyDescent="0.25">
      <c r="A55" s="80" t="s">
        <v>407</v>
      </c>
      <c r="B55" s="298">
        <v>145808182.02000001</v>
      </c>
      <c r="C55" s="298">
        <v>5750305.5700000003</v>
      </c>
      <c r="D55" s="301">
        <f t="shared" ref="D55:D60" si="18">B55+C55</f>
        <v>151558487.59</v>
      </c>
      <c r="E55" s="313">
        <v>88029805.689999998</v>
      </c>
      <c r="F55" s="327">
        <v>84445705.689999998</v>
      </c>
      <c r="G55" s="47">
        <f t="shared" ref="G55:G60" si="19">D55-E55</f>
        <v>63528681.900000006</v>
      </c>
    </row>
    <row r="56" spans="1:7" x14ac:dyDescent="0.25">
      <c r="A56" s="80" t="s">
        <v>408</v>
      </c>
      <c r="B56" s="297">
        <v>0</v>
      </c>
      <c r="C56" s="297">
        <v>0</v>
      </c>
      <c r="D56" s="301">
        <f t="shared" si="18"/>
        <v>0</v>
      </c>
      <c r="E56" s="312">
        <v>0</v>
      </c>
      <c r="F56" s="326">
        <v>0</v>
      </c>
      <c r="G56" s="47">
        <f t="shared" si="19"/>
        <v>0</v>
      </c>
    </row>
    <row r="57" spans="1:7" x14ac:dyDescent="0.25">
      <c r="A57" s="81" t="s">
        <v>409</v>
      </c>
      <c r="B57" s="298">
        <v>98293.42</v>
      </c>
      <c r="C57" s="298">
        <v>13780231.07</v>
      </c>
      <c r="D57" s="301">
        <f t="shared" si="18"/>
        <v>13878524.49</v>
      </c>
      <c r="E57" s="313">
        <v>3030922.47</v>
      </c>
      <c r="F57" s="327">
        <v>3030922.47</v>
      </c>
      <c r="G57" s="47">
        <f t="shared" si="19"/>
        <v>10847602.02</v>
      </c>
    </row>
    <row r="58" spans="1:7" x14ac:dyDescent="0.25">
      <c r="A58" s="80" t="s">
        <v>410</v>
      </c>
      <c r="B58" s="297">
        <v>0</v>
      </c>
      <c r="C58" s="297">
        <v>0</v>
      </c>
      <c r="D58" s="301">
        <f t="shared" si="18"/>
        <v>0</v>
      </c>
      <c r="E58" s="312">
        <v>0</v>
      </c>
      <c r="F58" s="326">
        <v>0</v>
      </c>
      <c r="G58" s="47">
        <f t="shared" si="19"/>
        <v>0</v>
      </c>
    </row>
    <row r="59" spans="1:7" x14ac:dyDescent="0.25">
      <c r="A59" s="80" t="s">
        <v>411</v>
      </c>
      <c r="B59" s="297">
        <v>0</v>
      </c>
      <c r="C59" s="297">
        <v>0</v>
      </c>
      <c r="D59" s="301">
        <f t="shared" si="18"/>
        <v>0</v>
      </c>
      <c r="E59" s="312">
        <v>0</v>
      </c>
      <c r="F59" s="326">
        <v>0</v>
      </c>
      <c r="G59" s="47">
        <f t="shared" si="19"/>
        <v>0</v>
      </c>
    </row>
    <row r="60" spans="1:7" x14ac:dyDescent="0.25">
      <c r="A60" s="80" t="s">
        <v>412</v>
      </c>
      <c r="B60" s="298">
        <v>2053560</v>
      </c>
      <c r="C60" s="298">
        <v>-1547572.93</v>
      </c>
      <c r="D60" s="301">
        <f t="shared" si="18"/>
        <v>505987.07000000007</v>
      </c>
      <c r="E60" s="313">
        <v>314315.81</v>
      </c>
      <c r="F60" s="327">
        <v>314315.81</v>
      </c>
      <c r="G60" s="47">
        <f t="shared" si="19"/>
        <v>191671.26000000007</v>
      </c>
    </row>
    <row r="61" spans="1:7" x14ac:dyDescent="0.25">
      <c r="A61" s="58" t="s">
        <v>413</v>
      </c>
      <c r="B61" s="47">
        <f>SUM(B62:B70)</f>
        <v>2885387.71</v>
      </c>
      <c r="C61" s="47">
        <f t="shared" ref="C61:G61" si="20">SUM(C62:C70)</f>
        <v>2340445.91</v>
      </c>
      <c r="D61" s="47">
        <f t="shared" si="20"/>
        <v>5225833.6199999992</v>
      </c>
      <c r="E61" s="47">
        <f t="shared" si="20"/>
        <v>5168990.8100000005</v>
      </c>
      <c r="F61" s="47">
        <f t="shared" si="20"/>
        <v>4754117.79</v>
      </c>
      <c r="G61" s="47">
        <f t="shared" si="20"/>
        <v>56842.809999999823</v>
      </c>
    </row>
    <row r="62" spans="1:7" x14ac:dyDescent="0.25">
      <c r="A62" s="80" t="s">
        <v>414</v>
      </c>
      <c r="B62" s="300">
        <v>23566.400000000001</v>
      </c>
      <c r="C62" s="300">
        <v>1826912.32</v>
      </c>
      <c r="D62" s="47">
        <f>B62+C62</f>
        <v>1850478.72</v>
      </c>
      <c r="E62" s="315">
        <v>1798275.94</v>
      </c>
      <c r="F62" s="329">
        <v>1383402.92</v>
      </c>
      <c r="G62" s="47">
        <f>D62-E62</f>
        <v>52202.780000000028</v>
      </c>
    </row>
    <row r="63" spans="1:7" x14ac:dyDescent="0.25">
      <c r="A63" s="80" t="s">
        <v>415</v>
      </c>
      <c r="B63" s="299">
        <v>0</v>
      </c>
      <c r="C63" s="299">
        <v>0</v>
      </c>
      <c r="D63" s="47">
        <f t="shared" ref="D63:D70" si="21">B63+C63</f>
        <v>0</v>
      </c>
      <c r="E63" s="314">
        <v>0</v>
      </c>
      <c r="F63" s="328">
        <v>0</v>
      </c>
      <c r="G63" s="47">
        <f t="shared" ref="G63:G67" si="22">D63-E63</f>
        <v>0</v>
      </c>
    </row>
    <row r="64" spans="1:7" x14ac:dyDescent="0.25">
      <c r="A64" s="80" t="s">
        <v>416</v>
      </c>
      <c r="B64" s="299">
        <v>0</v>
      </c>
      <c r="C64" s="299">
        <v>0</v>
      </c>
      <c r="D64" s="47">
        <f t="shared" si="21"/>
        <v>0</v>
      </c>
      <c r="E64" s="314">
        <v>0</v>
      </c>
      <c r="F64" s="328">
        <v>0</v>
      </c>
      <c r="G64" s="47">
        <f t="shared" si="22"/>
        <v>0</v>
      </c>
    </row>
    <row r="65" spans="1:7" x14ac:dyDescent="0.25">
      <c r="A65" s="80" t="s">
        <v>417</v>
      </c>
      <c r="B65" s="299">
        <v>0</v>
      </c>
      <c r="C65" s="299">
        <v>0</v>
      </c>
      <c r="D65" s="47">
        <f t="shared" si="21"/>
        <v>0</v>
      </c>
      <c r="E65" s="314">
        <v>0</v>
      </c>
      <c r="F65" s="328">
        <v>0</v>
      </c>
      <c r="G65" s="47">
        <f t="shared" si="22"/>
        <v>0</v>
      </c>
    </row>
    <row r="66" spans="1:7" x14ac:dyDescent="0.25">
      <c r="A66" s="80" t="s">
        <v>418</v>
      </c>
      <c r="B66" s="299">
        <v>0</v>
      </c>
      <c r="C66" s="299">
        <v>0</v>
      </c>
      <c r="D66" s="47">
        <f t="shared" si="21"/>
        <v>0</v>
      </c>
      <c r="E66" s="314">
        <v>0</v>
      </c>
      <c r="F66" s="328">
        <v>0</v>
      </c>
      <c r="G66" s="47">
        <f t="shared" si="22"/>
        <v>0</v>
      </c>
    </row>
    <row r="67" spans="1:7" x14ac:dyDescent="0.25">
      <c r="A67" s="80" t="s">
        <v>419</v>
      </c>
      <c r="B67" s="299">
        <v>0</v>
      </c>
      <c r="C67" s="299">
        <v>0</v>
      </c>
      <c r="D67" s="47">
        <f t="shared" si="21"/>
        <v>0</v>
      </c>
      <c r="E67" s="314">
        <v>0</v>
      </c>
      <c r="F67" s="328">
        <v>0</v>
      </c>
      <c r="G67" s="47">
        <f t="shared" si="22"/>
        <v>0</v>
      </c>
    </row>
    <row r="68" spans="1:7" x14ac:dyDescent="0.25">
      <c r="A68" s="80" t="s">
        <v>420</v>
      </c>
      <c r="B68" s="300">
        <v>0</v>
      </c>
      <c r="C68" s="300">
        <v>597980</v>
      </c>
      <c r="D68" s="47">
        <f t="shared" si="21"/>
        <v>597980</v>
      </c>
      <c r="E68" s="315">
        <v>593340</v>
      </c>
      <c r="F68" s="329">
        <v>593340</v>
      </c>
      <c r="G68" s="47">
        <f>D68-E68</f>
        <v>4640</v>
      </c>
    </row>
    <row r="69" spans="1:7" x14ac:dyDescent="0.25">
      <c r="A69" s="80" t="s">
        <v>421</v>
      </c>
      <c r="B69" s="300">
        <v>2861821.31</v>
      </c>
      <c r="C69" s="300">
        <v>-84446.41</v>
      </c>
      <c r="D69" s="47">
        <f t="shared" si="21"/>
        <v>2777374.9</v>
      </c>
      <c r="E69" s="315">
        <v>2777374.87</v>
      </c>
      <c r="F69" s="329">
        <v>2777374.87</v>
      </c>
      <c r="G69" s="47">
        <f>D69-E69</f>
        <v>2.9999999795109034E-2</v>
      </c>
    </row>
    <row r="70" spans="1:7" x14ac:dyDescent="0.25">
      <c r="A70" s="80" t="s">
        <v>422</v>
      </c>
      <c r="B70" s="299">
        <v>0</v>
      </c>
      <c r="C70" s="299">
        <v>0</v>
      </c>
      <c r="D70" s="47">
        <f t="shared" si="21"/>
        <v>0</v>
      </c>
      <c r="E70" s="314">
        <v>0</v>
      </c>
      <c r="F70" s="328">
        <v>0</v>
      </c>
      <c r="G70" s="47">
        <v>0</v>
      </c>
    </row>
    <row r="71" spans="1:7" x14ac:dyDescent="0.25">
      <c r="A71" s="59" t="s">
        <v>423</v>
      </c>
      <c r="B71" s="47">
        <f>SUM(B72:B75)</f>
        <v>0</v>
      </c>
      <c r="C71" s="47">
        <f t="shared" ref="C71:G71" si="23">SUM(C72:C75)</f>
        <v>0</v>
      </c>
      <c r="D71" s="47">
        <f t="shared" si="23"/>
        <v>0</v>
      </c>
      <c r="E71" s="47">
        <f t="shared" si="23"/>
        <v>0</v>
      </c>
      <c r="F71" s="47">
        <f t="shared" si="23"/>
        <v>0</v>
      </c>
      <c r="G71" s="47">
        <f t="shared" si="23"/>
        <v>0</v>
      </c>
    </row>
    <row r="72" spans="1:7" x14ac:dyDescent="0.25">
      <c r="A72" s="80" t="s">
        <v>424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425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426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427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385</v>
      </c>
      <c r="B77" s="4">
        <f>B43+B9</f>
        <v>1110168831.4100001</v>
      </c>
      <c r="C77" s="4">
        <f t="shared" ref="C77:G77" si="24">C43+C9</f>
        <v>262800880.13</v>
      </c>
      <c r="D77" s="4">
        <f t="shared" si="24"/>
        <v>1372969711.54</v>
      </c>
      <c r="E77" s="4">
        <f t="shared" si="24"/>
        <v>1107815135.29</v>
      </c>
      <c r="F77" s="4">
        <f t="shared" si="24"/>
        <v>1089297920.01</v>
      </c>
      <c r="G77" s="4">
        <f t="shared" si="24"/>
        <v>265154576.25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20:G26 B61:G61 B9:B10 B37:G37 B19:G19 B27:G27 B53:G53 C72:G75 B43:B44 B71:G71 B76:G77 C54:G60 C9:G18 C28:G36 C38:G41 C43:G52 C62:G70">
      <formula1>-1.79769313486231E+100</formula1>
      <formula2>1.79769313486231E+100</formula2>
    </dataValidation>
  </dataValidations>
  <pageMargins left="0.31496062992125984" right="0.70866141732283472" top="0.35433070866141736" bottom="0.35433070866141736" header="0.31496062992125984" footer="0.31496062992125984"/>
  <pageSetup scale="70" orientation="landscape" r:id="rId1"/>
  <ignoredErrors>
    <ignoredError sqref="B9:G10 B19:G19 B27:G27 B37:G37 B42:G44 B53:G53 B61:G61 B71:G77 G70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="75" zoomScaleNormal="75" workbookViewId="0">
      <selection sqref="A1:G1"/>
    </sheetView>
  </sheetViews>
  <sheetFormatPr baseColWidth="10" defaultColWidth="11" defaultRowHeight="15" x14ac:dyDescent="0.25"/>
  <cols>
    <col min="1" max="1" width="56.140625" customWidth="1"/>
    <col min="2" max="2" width="16.42578125" customWidth="1"/>
    <col min="3" max="3" width="15.42578125" customWidth="1"/>
    <col min="4" max="4" width="17" customWidth="1"/>
    <col min="5" max="5" width="18" customWidth="1"/>
    <col min="6" max="6" width="16" customWidth="1"/>
    <col min="7" max="7" width="15.5703125" customWidth="1"/>
  </cols>
  <sheetData>
    <row r="1" spans="1:7" ht="40.9" customHeight="1" x14ac:dyDescent="0.25">
      <c r="A1" s="391" t="s">
        <v>429</v>
      </c>
      <c r="B1" s="383"/>
      <c r="C1" s="383"/>
      <c r="D1" s="383"/>
      <c r="E1" s="383"/>
      <c r="F1" s="383"/>
      <c r="G1" s="384"/>
    </row>
    <row r="2" spans="1:7" x14ac:dyDescent="0.25">
      <c r="A2" s="110" t="str">
        <f>'Formato 1'!A2</f>
        <v>Municipio de Salamanca, Guanajuato.</v>
      </c>
      <c r="B2" s="111"/>
      <c r="C2" s="111"/>
      <c r="D2" s="111"/>
      <c r="E2" s="111"/>
      <c r="F2" s="111"/>
      <c r="G2" s="112"/>
    </row>
    <row r="3" spans="1:7" x14ac:dyDescent="0.25">
      <c r="A3" s="113" t="s">
        <v>302</v>
      </c>
      <c r="B3" s="114"/>
      <c r="C3" s="114"/>
      <c r="D3" s="114"/>
      <c r="E3" s="114"/>
      <c r="F3" s="114"/>
      <c r="G3" s="115"/>
    </row>
    <row r="4" spans="1:7" x14ac:dyDescent="0.25">
      <c r="A4" s="113" t="s">
        <v>430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386" t="s">
        <v>431</v>
      </c>
      <c r="B7" s="389" t="s">
        <v>304</v>
      </c>
      <c r="C7" s="389"/>
      <c r="D7" s="389"/>
      <c r="E7" s="389"/>
      <c r="F7" s="389"/>
      <c r="G7" s="389" t="s">
        <v>305</v>
      </c>
    </row>
    <row r="8" spans="1:7" ht="30" x14ac:dyDescent="0.25">
      <c r="A8" s="387"/>
      <c r="B8" s="7" t="s">
        <v>306</v>
      </c>
      <c r="C8" s="33" t="s">
        <v>394</v>
      </c>
      <c r="D8" s="33" t="s">
        <v>237</v>
      </c>
      <c r="E8" s="33" t="s">
        <v>192</v>
      </c>
      <c r="F8" s="33" t="s">
        <v>209</v>
      </c>
      <c r="G8" s="399"/>
    </row>
    <row r="9" spans="1:7" ht="15.75" customHeight="1" x14ac:dyDescent="0.25">
      <c r="A9" s="26" t="s">
        <v>432</v>
      </c>
      <c r="B9" s="119">
        <f>SUM(B10,B11,B12,B15,B16,B19)</f>
        <v>376980305.44999999</v>
      </c>
      <c r="C9" s="119">
        <f t="shared" ref="C9:G9" si="0">SUM(C10,C11,C12,C15,C16,C19)</f>
        <v>0</v>
      </c>
      <c r="D9" s="119">
        <f t="shared" si="0"/>
        <v>376980305.44999999</v>
      </c>
      <c r="E9" s="119">
        <f t="shared" si="0"/>
        <v>327509122.16000003</v>
      </c>
      <c r="F9" s="119">
        <f t="shared" si="0"/>
        <v>321483939.19999999</v>
      </c>
      <c r="G9" s="119">
        <f t="shared" si="0"/>
        <v>49471183.289999962</v>
      </c>
    </row>
    <row r="10" spans="1:7" x14ac:dyDescent="0.25">
      <c r="A10" s="58" t="s">
        <v>433</v>
      </c>
      <c r="B10" s="330">
        <v>376980305.44999999</v>
      </c>
      <c r="C10" s="75">
        <v>0</v>
      </c>
      <c r="D10" s="75">
        <f>B10+C10</f>
        <v>376980305.44999999</v>
      </c>
      <c r="E10" s="332">
        <v>327509122.16000003</v>
      </c>
      <c r="F10" s="334">
        <v>321483939.19999999</v>
      </c>
      <c r="G10" s="76">
        <f>D10-E10</f>
        <v>49471183.289999962</v>
      </c>
    </row>
    <row r="11" spans="1:7" ht="15.75" customHeight="1" x14ac:dyDescent="0.25">
      <c r="A11" s="58" t="s">
        <v>434</v>
      </c>
      <c r="B11" s="76">
        <v>0</v>
      </c>
      <c r="C11" s="76">
        <v>0</v>
      </c>
      <c r="D11" s="75">
        <f t="shared" ref="D11:D19" si="1">B11+C11</f>
        <v>0</v>
      </c>
      <c r="E11" s="76">
        <v>0</v>
      </c>
      <c r="F11" s="76">
        <v>0</v>
      </c>
      <c r="G11" s="76">
        <f t="shared" ref="G11:G19" si="2">D11-E11</f>
        <v>0</v>
      </c>
    </row>
    <row r="12" spans="1:7" x14ac:dyDescent="0.25">
      <c r="A12" s="58" t="s">
        <v>435</v>
      </c>
      <c r="B12" s="76">
        <f>B13+B14</f>
        <v>0</v>
      </c>
      <c r="C12" s="76">
        <f t="shared" ref="C12:G12" si="3">C13+C14</f>
        <v>0</v>
      </c>
      <c r="D12" s="75">
        <f t="shared" si="1"/>
        <v>0</v>
      </c>
      <c r="E12" s="76">
        <f t="shared" si="3"/>
        <v>0</v>
      </c>
      <c r="F12" s="76">
        <f t="shared" si="3"/>
        <v>0</v>
      </c>
      <c r="G12" s="76">
        <f t="shared" si="3"/>
        <v>0</v>
      </c>
    </row>
    <row r="13" spans="1:7" x14ac:dyDescent="0.25">
      <c r="A13" s="77" t="s">
        <v>436</v>
      </c>
      <c r="B13" s="76">
        <v>0</v>
      </c>
      <c r="C13" s="76">
        <v>0</v>
      </c>
      <c r="D13" s="75">
        <f t="shared" si="1"/>
        <v>0</v>
      </c>
      <c r="E13" s="76">
        <v>0</v>
      </c>
      <c r="F13" s="76">
        <v>0</v>
      </c>
      <c r="G13" s="76">
        <f t="shared" si="2"/>
        <v>0</v>
      </c>
    </row>
    <row r="14" spans="1:7" x14ac:dyDescent="0.25">
      <c r="A14" s="77" t="s">
        <v>437</v>
      </c>
      <c r="B14" s="76">
        <v>0</v>
      </c>
      <c r="C14" s="76">
        <v>0</v>
      </c>
      <c r="D14" s="75">
        <f t="shared" si="1"/>
        <v>0</v>
      </c>
      <c r="E14" s="76">
        <v>0</v>
      </c>
      <c r="F14" s="76">
        <v>0</v>
      </c>
      <c r="G14" s="76">
        <f t="shared" si="2"/>
        <v>0</v>
      </c>
    </row>
    <row r="15" spans="1:7" x14ac:dyDescent="0.25">
      <c r="A15" s="58" t="s">
        <v>438</v>
      </c>
      <c r="B15" s="76">
        <v>0</v>
      </c>
      <c r="C15" s="76">
        <v>0</v>
      </c>
      <c r="D15" s="75">
        <f t="shared" si="1"/>
        <v>0</v>
      </c>
      <c r="E15" s="76">
        <v>0</v>
      </c>
      <c r="F15" s="76">
        <v>0</v>
      </c>
      <c r="G15" s="76">
        <f t="shared" si="2"/>
        <v>0</v>
      </c>
    </row>
    <row r="16" spans="1:7" ht="30" x14ac:dyDescent="0.25">
      <c r="A16" s="59" t="s">
        <v>439</v>
      </c>
      <c r="B16" s="76">
        <f>B17+B18</f>
        <v>0</v>
      </c>
      <c r="C16" s="76">
        <f t="shared" ref="C16:G16" si="4">C17+C18</f>
        <v>0</v>
      </c>
      <c r="D16" s="75">
        <f t="shared" si="1"/>
        <v>0</v>
      </c>
      <c r="E16" s="76">
        <f t="shared" si="4"/>
        <v>0</v>
      </c>
      <c r="F16" s="76">
        <f t="shared" si="4"/>
        <v>0</v>
      </c>
      <c r="G16" s="76">
        <f t="shared" si="4"/>
        <v>0</v>
      </c>
    </row>
    <row r="17" spans="1:7" x14ac:dyDescent="0.25">
      <c r="A17" s="77" t="s">
        <v>440</v>
      </c>
      <c r="B17" s="76">
        <v>0</v>
      </c>
      <c r="C17" s="76">
        <v>0</v>
      </c>
      <c r="D17" s="75">
        <f t="shared" si="1"/>
        <v>0</v>
      </c>
      <c r="E17" s="76">
        <v>0</v>
      </c>
      <c r="F17" s="76">
        <v>0</v>
      </c>
      <c r="G17" s="76">
        <f t="shared" si="2"/>
        <v>0</v>
      </c>
    </row>
    <row r="18" spans="1:7" x14ac:dyDescent="0.25">
      <c r="A18" s="77" t="s">
        <v>441</v>
      </c>
      <c r="B18" s="76">
        <v>0</v>
      </c>
      <c r="C18" s="76">
        <v>0</v>
      </c>
      <c r="D18" s="75">
        <f t="shared" si="1"/>
        <v>0</v>
      </c>
      <c r="E18" s="76">
        <v>0</v>
      </c>
      <c r="F18" s="76">
        <v>0</v>
      </c>
      <c r="G18" s="76">
        <f t="shared" si="2"/>
        <v>0</v>
      </c>
    </row>
    <row r="19" spans="1:7" x14ac:dyDescent="0.25">
      <c r="A19" s="58" t="s">
        <v>442</v>
      </c>
      <c r="B19" s="76">
        <v>0</v>
      </c>
      <c r="C19" s="76">
        <v>0</v>
      </c>
      <c r="D19" s="75">
        <f t="shared" si="1"/>
        <v>0</v>
      </c>
      <c r="E19" s="76">
        <v>0</v>
      </c>
      <c r="F19" s="76">
        <v>0</v>
      </c>
      <c r="G19" s="76">
        <f t="shared" si="2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443</v>
      </c>
      <c r="B21" s="119">
        <f>SUM(B22,B23,B24,B27,B28,B31)</f>
        <v>129703080.86</v>
      </c>
      <c r="C21" s="119">
        <f t="shared" ref="C21:F21" si="5">SUM(C22,C23,C24,C27,C28,C31)</f>
        <v>0</v>
      </c>
      <c r="D21" s="119">
        <f t="shared" si="5"/>
        <v>129703080.86</v>
      </c>
      <c r="E21" s="119">
        <f t="shared" si="5"/>
        <v>128707635.27</v>
      </c>
      <c r="F21" s="119">
        <f t="shared" si="5"/>
        <v>122517355.55</v>
      </c>
      <c r="G21" s="119">
        <f>SUM(G22,G23,G24,G27,G28,G31)</f>
        <v>995445.59000000358</v>
      </c>
    </row>
    <row r="22" spans="1:7" x14ac:dyDescent="0.25">
      <c r="A22" s="58" t="s">
        <v>433</v>
      </c>
      <c r="B22" s="331">
        <v>129703080.86</v>
      </c>
      <c r="C22" s="75">
        <v>0</v>
      </c>
      <c r="D22" s="75">
        <f>B22+C22</f>
        <v>129703080.86</v>
      </c>
      <c r="E22" s="333">
        <v>128707635.27</v>
      </c>
      <c r="F22" s="335">
        <v>122517355.55</v>
      </c>
      <c r="G22" s="76">
        <f t="shared" ref="G22:G31" si="6">D22-E22</f>
        <v>995445.59000000358</v>
      </c>
    </row>
    <row r="23" spans="1:7" x14ac:dyDescent="0.25">
      <c r="A23" s="58" t="s">
        <v>434</v>
      </c>
      <c r="B23" s="76">
        <v>0</v>
      </c>
      <c r="C23" s="76">
        <v>0</v>
      </c>
      <c r="D23" s="75">
        <f t="shared" ref="D23:D31" si="7">B23+C23</f>
        <v>0</v>
      </c>
      <c r="E23" s="76">
        <v>0</v>
      </c>
      <c r="F23" s="76">
        <v>0</v>
      </c>
      <c r="G23" s="76">
        <f t="shared" si="6"/>
        <v>0</v>
      </c>
    </row>
    <row r="24" spans="1:7" x14ac:dyDescent="0.25">
      <c r="A24" s="58" t="s">
        <v>435</v>
      </c>
      <c r="B24" s="76">
        <f t="shared" ref="B24:G24" si="8">B25+B26</f>
        <v>0</v>
      </c>
      <c r="C24" s="76">
        <f t="shared" si="8"/>
        <v>0</v>
      </c>
      <c r="D24" s="75">
        <f t="shared" si="7"/>
        <v>0</v>
      </c>
      <c r="E24" s="76">
        <f t="shared" si="8"/>
        <v>0</v>
      </c>
      <c r="F24" s="76">
        <f t="shared" si="8"/>
        <v>0</v>
      </c>
      <c r="G24" s="76">
        <f t="shared" si="8"/>
        <v>0</v>
      </c>
    </row>
    <row r="25" spans="1:7" x14ac:dyDescent="0.25">
      <c r="A25" s="77" t="s">
        <v>436</v>
      </c>
      <c r="B25" s="76">
        <v>0</v>
      </c>
      <c r="C25" s="76">
        <v>0</v>
      </c>
      <c r="D25" s="75">
        <f t="shared" si="7"/>
        <v>0</v>
      </c>
      <c r="E25" s="76">
        <v>0</v>
      </c>
      <c r="F25" s="76">
        <v>0</v>
      </c>
      <c r="G25" s="76">
        <f t="shared" si="6"/>
        <v>0</v>
      </c>
    </row>
    <row r="26" spans="1:7" x14ac:dyDescent="0.25">
      <c r="A26" s="77" t="s">
        <v>437</v>
      </c>
      <c r="B26" s="76">
        <v>0</v>
      </c>
      <c r="C26" s="76">
        <v>0</v>
      </c>
      <c r="D26" s="75">
        <f t="shared" si="7"/>
        <v>0</v>
      </c>
      <c r="E26" s="76">
        <v>0</v>
      </c>
      <c r="F26" s="76">
        <v>0</v>
      </c>
      <c r="G26" s="76">
        <f t="shared" si="6"/>
        <v>0</v>
      </c>
    </row>
    <row r="27" spans="1:7" x14ac:dyDescent="0.25">
      <c r="A27" s="58" t="s">
        <v>438</v>
      </c>
      <c r="B27" s="76">
        <v>0</v>
      </c>
      <c r="C27" s="76">
        <v>0</v>
      </c>
      <c r="D27" s="75">
        <f t="shared" si="7"/>
        <v>0</v>
      </c>
      <c r="E27" s="76">
        <v>0</v>
      </c>
      <c r="F27" s="76">
        <v>0</v>
      </c>
      <c r="G27" s="76">
        <f t="shared" si="6"/>
        <v>0</v>
      </c>
    </row>
    <row r="28" spans="1:7" ht="30" x14ac:dyDescent="0.25">
      <c r="A28" s="59" t="s">
        <v>439</v>
      </c>
      <c r="B28" s="76">
        <f t="shared" ref="B28:G28" si="9">B29+B30</f>
        <v>0</v>
      </c>
      <c r="C28" s="76">
        <f t="shared" si="9"/>
        <v>0</v>
      </c>
      <c r="D28" s="75">
        <f t="shared" si="7"/>
        <v>0</v>
      </c>
      <c r="E28" s="76">
        <f t="shared" si="9"/>
        <v>0</v>
      </c>
      <c r="F28" s="76">
        <f t="shared" si="9"/>
        <v>0</v>
      </c>
      <c r="G28" s="76">
        <f t="shared" si="9"/>
        <v>0</v>
      </c>
    </row>
    <row r="29" spans="1:7" x14ac:dyDescent="0.25">
      <c r="A29" s="77" t="s">
        <v>440</v>
      </c>
      <c r="B29" s="76">
        <v>0</v>
      </c>
      <c r="C29" s="76">
        <v>0</v>
      </c>
      <c r="D29" s="75">
        <f t="shared" si="7"/>
        <v>0</v>
      </c>
      <c r="E29" s="76">
        <v>0</v>
      </c>
      <c r="F29" s="76">
        <v>0</v>
      </c>
      <c r="G29" s="76">
        <f t="shared" si="6"/>
        <v>0</v>
      </c>
    </row>
    <row r="30" spans="1:7" x14ac:dyDescent="0.25">
      <c r="A30" s="77" t="s">
        <v>441</v>
      </c>
      <c r="B30" s="76">
        <v>0</v>
      </c>
      <c r="C30" s="76">
        <v>0</v>
      </c>
      <c r="D30" s="75">
        <f t="shared" si="7"/>
        <v>0</v>
      </c>
      <c r="E30" s="76">
        <v>0</v>
      </c>
      <c r="F30" s="76">
        <v>0</v>
      </c>
      <c r="G30" s="76">
        <f t="shared" si="6"/>
        <v>0</v>
      </c>
    </row>
    <row r="31" spans="1:7" x14ac:dyDescent="0.25">
      <c r="A31" s="58" t="s">
        <v>442</v>
      </c>
      <c r="B31" s="76">
        <v>0</v>
      </c>
      <c r="C31" s="76">
        <v>0</v>
      </c>
      <c r="D31" s="75">
        <f t="shared" si="7"/>
        <v>0</v>
      </c>
      <c r="E31" s="76">
        <v>0</v>
      </c>
      <c r="F31" s="76">
        <v>0</v>
      </c>
      <c r="G31" s="76">
        <f t="shared" si="6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444</v>
      </c>
      <c r="B33" s="119">
        <f>B21+B9</f>
        <v>506683386.31</v>
      </c>
      <c r="C33" s="119">
        <f t="shared" ref="C33:G33" si="10">C21+C9</f>
        <v>0</v>
      </c>
      <c r="D33" s="119">
        <f t="shared" si="10"/>
        <v>506683386.31</v>
      </c>
      <c r="E33" s="119">
        <f t="shared" si="10"/>
        <v>456216757.43000001</v>
      </c>
      <c r="F33" s="119">
        <f t="shared" si="10"/>
        <v>444001294.75</v>
      </c>
      <c r="G33" s="119">
        <f t="shared" si="10"/>
        <v>50466628.879999965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D20:D21 G9:G33 B11:C21 E11:F21 B23:C33 E23:F33 D32:D33">
      <formula1>-1.79769313486231E+100</formula1>
      <formula2>1.79769313486231E+100</formula2>
    </dataValidation>
  </dataValidations>
  <pageMargins left="0.31496062992125984" right="0.31496062992125984" top="0.74803149606299213" bottom="0.74803149606299213" header="0.31496062992125984" footer="0.31496062992125984"/>
  <pageSetup scale="85" orientation="landscape" r:id="rId1"/>
  <ignoredErrors>
    <ignoredError sqref="B9:G9 B34:G34 B20:F21 B11:C11 C10 B32:F33 C22 G10 B12:C19 E12:F19 E11:G11 B23:C31 E23:F3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2006/documentManagement/types"/>
    <ds:schemaRef ds:uri="6aa8a68a-ab09-4ac8-a697-fdce915bc567"/>
    <ds:schemaRef ds:uri="http://purl.org/dc/elements/1.1/"/>
    <ds:schemaRef ds:uri="0c865bf4-0f22-4e4d-b041-7b0c1657e5a8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D94BE40-83D3-48DA-B32A-8B1CFC4EFB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Angélica Guadalupe González Gallardo</cp:lastModifiedBy>
  <cp:revision/>
  <cp:lastPrinted>2026-03-02T21:10:18Z</cp:lastPrinted>
  <dcterms:created xsi:type="dcterms:W3CDTF">2023-03-16T22:14:51Z</dcterms:created>
  <dcterms:modified xsi:type="dcterms:W3CDTF">2026-03-02T21:11:58Z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